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https://jvpcazma-my.sharepoint.com/personal/knjigovodstvo_cazma_jvpcazma_onmicrosoft_com/Documents/Radna površina/PLAN 2026/"/>
    </mc:Choice>
  </mc:AlternateContent>
  <xr:revisionPtr revIDLastSave="426" documentId="13_ncr:1_{D11FFD4A-6678-4988-A829-81C18DCCC4A3}" xr6:coauthVersionLast="47" xr6:coauthVersionMax="47" xr10:uidLastSave="{1E429FBC-1D9A-4E26-8830-4F774F41AA41}"/>
  <bookViews>
    <workbookView xWindow="-120" yWindow="-120" windowWidth="29040" windowHeight="15720" xr2:uid="{00000000-000D-0000-FFFF-FFFF00000000}"/>
  </bookViews>
  <sheets>
    <sheet name="OPĆI DIO" sheetId="3" r:id="rId1"/>
    <sheet name="Prihodi - 2026" sheetId="2" r:id="rId2"/>
    <sheet name="Financijski plan 2026" sheetId="1" r:id="rId3"/>
    <sheet name="Financijski plan po kontima 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4" l="1"/>
  <c r="H17" i="1"/>
  <c r="F27" i="4"/>
  <c r="G10" i="3"/>
  <c r="G9" i="3" s="1"/>
  <c r="G12" i="3" s="1"/>
  <c r="F17" i="1"/>
  <c r="F18" i="1"/>
  <c r="G18" i="1"/>
  <c r="D18" i="4"/>
  <c r="D27" i="4"/>
  <c r="D12" i="4"/>
  <c r="L10" i="4"/>
  <c r="K10" i="4"/>
  <c r="K11" i="4"/>
  <c r="G6" i="3"/>
  <c r="E31" i="2"/>
  <c r="L152" i="4"/>
  <c r="K152" i="4"/>
  <c r="L151" i="4"/>
  <c r="K151" i="4"/>
  <c r="J151" i="4"/>
  <c r="I151" i="4"/>
  <c r="H151" i="4"/>
  <c r="G151" i="4"/>
  <c r="F151" i="4"/>
  <c r="E151" i="4"/>
  <c r="D150" i="4"/>
  <c r="D151" i="4" s="1"/>
  <c r="J149" i="4"/>
  <c r="I149" i="4"/>
  <c r="I148" i="4" s="1"/>
  <c r="H149" i="4"/>
  <c r="G149" i="4"/>
  <c r="F149" i="4"/>
  <c r="J148" i="4"/>
  <c r="H148" i="4"/>
  <c r="L147" i="4"/>
  <c r="K147" i="4"/>
  <c r="J147" i="4"/>
  <c r="I147" i="4"/>
  <c r="H147" i="4"/>
  <c r="H132" i="4" s="1"/>
  <c r="H131" i="4" s="1"/>
  <c r="G147" i="4"/>
  <c r="F147" i="4"/>
  <c r="E147" i="4"/>
  <c r="L146" i="4"/>
  <c r="K146" i="4"/>
  <c r="J146" i="4"/>
  <c r="I146" i="4"/>
  <c r="H146" i="4"/>
  <c r="G146" i="4"/>
  <c r="F146" i="4"/>
  <c r="E146" i="4"/>
  <c r="D146" i="4"/>
  <c r="D147" i="4" s="1"/>
  <c r="D145" i="4"/>
  <c r="J144" i="4"/>
  <c r="J132" i="4" s="1"/>
  <c r="J131" i="4" s="1"/>
  <c r="I144" i="4"/>
  <c r="I132" i="4" s="1"/>
  <c r="I131" i="4" s="1"/>
  <c r="H144" i="4"/>
  <c r="G144" i="4"/>
  <c r="F144" i="4"/>
  <c r="E144" i="4"/>
  <c r="L143" i="4"/>
  <c r="K143" i="4"/>
  <c r="J143" i="4"/>
  <c r="I143" i="4"/>
  <c r="H143" i="4"/>
  <c r="F143" i="4"/>
  <c r="E143" i="4"/>
  <c r="D142" i="4"/>
  <c r="D141" i="4"/>
  <c r="D143" i="4" s="1"/>
  <c r="D144" i="4" s="1"/>
  <c r="L140" i="4"/>
  <c r="K140" i="4"/>
  <c r="J140" i="4"/>
  <c r="I140" i="4"/>
  <c r="H140" i="4"/>
  <c r="F140" i="4"/>
  <c r="F132" i="4" s="1"/>
  <c r="F131" i="4" s="1"/>
  <c r="E140" i="4"/>
  <c r="L139" i="4"/>
  <c r="K139" i="4"/>
  <c r="J139" i="4"/>
  <c r="I139" i="4"/>
  <c r="H139" i="4"/>
  <c r="G139" i="4"/>
  <c r="G140" i="4" s="1"/>
  <c r="G132" i="4" s="1"/>
  <c r="G131" i="4" s="1"/>
  <c r="F139" i="4"/>
  <c r="E139" i="4"/>
  <c r="D138" i="4"/>
  <c r="D137" i="4"/>
  <c r="D139" i="4" s="1"/>
  <c r="D140" i="4" s="1"/>
  <c r="L136" i="4"/>
  <c r="K136" i="4"/>
  <c r="J136" i="4"/>
  <c r="I136" i="4"/>
  <c r="H136" i="4"/>
  <c r="G136" i="4"/>
  <c r="F136" i="4"/>
  <c r="E136" i="4"/>
  <c r="D135" i="4"/>
  <c r="L134" i="4"/>
  <c r="K134" i="4"/>
  <c r="J134" i="4"/>
  <c r="I134" i="4"/>
  <c r="H134" i="4"/>
  <c r="G134" i="4"/>
  <c r="F134" i="4"/>
  <c r="E134" i="4"/>
  <c r="D133" i="4"/>
  <c r="E132" i="4"/>
  <c r="E131" i="4" s="1"/>
  <c r="L129" i="4"/>
  <c r="L130" i="4" s="1"/>
  <c r="L123" i="4" s="1"/>
  <c r="K129" i="4"/>
  <c r="K130" i="4" s="1"/>
  <c r="K123" i="4" s="1"/>
  <c r="J129" i="4"/>
  <c r="J130" i="4" s="1"/>
  <c r="J123" i="4" s="1"/>
  <c r="I129" i="4"/>
  <c r="I130" i="4" s="1"/>
  <c r="I123" i="4" s="1"/>
  <c r="H129" i="4"/>
  <c r="G129" i="4"/>
  <c r="F129" i="4"/>
  <c r="E129" i="4"/>
  <c r="D129" i="4"/>
  <c r="D130" i="4" s="1"/>
  <c r="D123" i="4" s="1"/>
  <c r="L127" i="4"/>
  <c r="K127" i="4"/>
  <c r="J127" i="4"/>
  <c r="I127" i="4"/>
  <c r="H127" i="4"/>
  <c r="H130" i="4" s="1"/>
  <c r="H123" i="4" s="1"/>
  <c r="G127" i="4"/>
  <c r="G130" i="4" s="1"/>
  <c r="G123" i="4" s="1"/>
  <c r="F127" i="4"/>
  <c r="F130" i="4" s="1"/>
  <c r="F123" i="4" s="1"/>
  <c r="E127" i="4"/>
  <c r="E130" i="4" s="1"/>
  <c r="E123" i="4" s="1"/>
  <c r="L125" i="4"/>
  <c r="K125" i="4"/>
  <c r="J125" i="4"/>
  <c r="I125" i="4"/>
  <c r="H125" i="4"/>
  <c r="G125" i="4"/>
  <c r="F125" i="4"/>
  <c r="E125" i="4"/>
  <c r="D125" i="4"/>
  <c r="D124" i="4"/>
  <c r="L121" i="4"/>
  <c r="L122" i="4" s="1"/>
  <c r="K121" i="4"/>
  <c r="K122" i="4" s="1"/>
  <c r="J121" i="4"/>
  <c r="J122" i="4" s="1"/>
  <c r="I121" i="4"/>
  <c r="I122" i="4" s="1"/>
  <c r="H121" i="4"/>
  <c r="H122" i="4" s="1"/>
  <c r="G121" i="4"/>
  <c r="G122" i="4" s="1"/>
  <c r="F121" i="4"/>
  <c r="F122" i="4" s="1"/>
  <c r="E121" i="4"/>
  <c r="D121" i="4"/>
  <c r="D120" i="4"/>
  <c r="L119" i="4"/>
  <c r="K119" i="4"/>
  <c r="J119" i="4"/>
  <c r="I119" i="4"/>
  <c r="H119" i="4"/>
  <c r="G119" i="4"/>
  <c r="F119" i="4"/>
  <c r="D118" i="4"/>
  <c r="D119" i="4" s="1"/>
  <c r="D122" i="4" s="1"/>
  <c r="L117" i="4"/>
  <c r="K117" i="4"/>
  <c r="J117" i="4"/>
  <c r="I117" i="4"/>
  <c r="H117" i="4"/>
  <c r="G117" i="4"/>
  <c r="F117" i="4"/>
  <c r="E117" i="4"/>
  <c r="D117" i="4"/>
  <c r="D116" i="4"/>
  <c r="L115" i="4"/>
  <c r="K115" i="4"/>
  <c r="J115" i="4"/>
  <c r="I115" i="4"/>
  <c r="H115" i="4"/>
  <c r="G115" i="4"/>
  <c r="F115" i="4"/>
  <c r="E115" i="4"/>
  <c r="E122" i="4" s="1"/>
  <c r="D115" i="4"/>
  <c r="D114" i="4"/>
  <c r="L113" i="4"/>
  <c r="K113" i="4"/>
  <c r="J113" i="4"/>
  <c r="I113" i="4"/>
  <c r="H113" i="4"/>
  <c r="G113" i="4"/>
  <c r="F113" i="4"/>
  <c r="E113" i="4"/>
  <c r="D112" i="4"/>
  <c r="D111" i="4"/>
  <c r="D113" i="4" s="1"/>
  <c r="D110" i="4"/>
  <c r="D109" i="4"/>
  <c r="L108" i="4"/>
  <c r="K108" i="4"/>
  <c r="J108" i="4"/>
  <c r="I108" i="4"/>
  <c r="H108" i="4"/>
  <c r="G108" i="4"/>
  <c r="F108" i="4"/>
  <c r="E108" i="4"/>
  <c r="D108" i="4"/>
  <c r="D107" i="4"/>
  <c r="E106" i="4"/>
  <c r="L105" i="4"/>
  <c r="K105" i="4"/>
  <c r="J105" i="4"/>
  <c r="I105" i="4"/>
  <c r="H105" i="4"/>
  <c r="H106" i="4" s="1"/>
  <c r="G105" i="4"/>
  <c r="F105" i="4"/>
  <c r="E105" i="4"/>
  <c r="D104" i="4"/>
  <c r="D103" i="4"/>
  <c r="D105" i="4" s="1"/>
  <c r="D102" i="4"/>
  <c r="D101" i="4"/>
  <c r="L100" i="4"/>
  <c r="L106" i="4" s="1"/>
  <c r="K100" i="4"/>
  <c r="K106" i="4" s="1"/>
  <c r="J100" i="4"/>
  <c r="J106" i="4" s="1"/>
  <c r="I100" i="4"/>
  <c r="H100" i="4"/>
  <c r="G100" i="4"/>
  <c r="F100" i="4"/>
  <c r="E100" i="4"/>
  <c r="D100" i="4"/>
  <c r="D99" i="4"/>
  <c r="D98" i="4"/>
  <c r="D97" i="4"/>
  <c r="L96" i="4"/>
  <c r="K96" i="4"/>
  <c r="J96" i="4"/>
  <c r="I96" i="4"/>
  <c r="I106" i="4" s="1"/>
  <c r="H96" i="4"/>
  <c r="G96" i="4"/>
  <c r="F96" i="4"/>
  <c r="F106" i="4" s="1"/>
  <c r="E96" i="4"/>
  <c r="D95" i="4"/>
  <c r="D96" i="4" s="1"/>
  <c r="L94" i="4"/>
  <c r="K94" i="4"/>
  <c r="J94" i="4"/>
  <c r="I94" i="4"/>
  <c r="H94" i="4"/>
  <c r="G94" i="4"/>
  <c r="F94" i="4"/>
  <c r="E94" i="4"/>
  <c r="D93" i="4"/>
  <c r="D94" i="4" s="1"/>
  <c r="D92" i="4"/>
  <c r="L91" i="4"/>
  <c r="K91" i="4"/>
  <c r="J91" i="4"/>
  <c r="I91" i="4"/>
  <c r="H91" i="4"/>
  <c r="G91" i="4"/>
  <c r="F91" i="4"/>
  <c r="E91" i="4"/>
  <c r="D90" i="4"/>
  <c r="D89" i="4"/>
  <c r="D88" i="4"/>
  <c r="L87" i="4"/>
  <c r="K87" i="4"/>
  <c r="J87" i="4"/>
  <c r="I87" i="4"/>
  <c r="H87" i="4"/>
  <c r="G87" i="4"/>
  <c r="F87" i="4"/>
  <c r="E87" i="4"/>
  <c r="D86" i="4"/>
  <c r="D87" i="4" s="1"/>
  <c r="D85" i="4"/>
  <c r="D84" i="4"/>
  <c r="L83" i="4"/>
  <c r="K83" i="4"/>
  <c r="J83" i="4"/>
  <c r="I83" i="4"/>
  <c r="H83" i="4"/>
  <c r="G83" i="4"/>
  <c r="F83" i="4"/>
  <c r="E83" i="4"/>
  <c r="D83" i="4"/>
  <c r="D82" i="4"/>
  <c r="D81" i="4"/>
  <c r="D80" i="4"/>
  <c r="D79" i="4"/>
  <c r="L78" i="4"/>
  <c r="K78" i="4"/>
  <c r="J78" i="4"/>
  <c r="I78" i="4"/>
  <c r="H78" i="4"/>
  <c r="G78" i="4"/>
  <c r="F78" i="4"/>
  <c r="E78" i="4"/>
  <c r="D77" i="4"/>
  <c r="D78" i="4" s="1"/>
  <c r="D76" i="4"/>
  <c r="L75" i="4"/>
  <c r="K75" i="4"/>
  <c r="L74" i="4"/>
  <c r="K74" i="4"/>
  <c r="J74" i="4"/>
  <c r="J75" i="4" s="1"/>
  <c r="I74" i="4"/>
  <c r="I75" i="4" s="1"/>
  <c r="H74" i="4"/>
  <c r="H75" i="4" s="1"/>
  <c r="G74" i="4"/>
  <c r="G75" i="4" s="1"/>
  <c r="F74" i="4"/>
  <c r="F75" i="4" s="1"/>
  <c r="E74" i="4"/>
  <c r="E75" i="4" s="1"/>
  <c r="D74" i="4"/>
  <c r="D73" i="4"/>
  <c r="L72" i="4"/>
  <c r="K72" i="4"/>
  <c r="J72" i="4"/>
  <c r="I72" i="4"/>
  <c r="H72" i="4"/>
  <c r="G72" i="4"/>
  <c r="F72" i="4"/>
  <c r="E72" i="4"/>
  <c r="D71" i="4"/>
  <c r="D72" i="4" s="1"/>
  <c r="D70" i="4"/>
  <c r="L69" i="4"/>
  <c r="K69" i="4"/>
  <c r="J69" i="4"/>
  <c r="I69" i="4"/>
  <c r="H69" i="4"/>
  <c r="G69" i="4"/>
  <c r="F69" i="4"/>
  <c r="E69" i="4"/>
  <c r="D69" i="4"/>
  <c r="D68" i="4"/>
  <c r="D67" i="4"/>
  <c r="D66" i="4"/>
  <c r="D65" i="4"/>
  <c r="L64" i="4"/>
  <c r="K64" i="4"/>
  <c r="J64" i="4"/>
  <c r="I64" i="4"/>
  <c r="H64" i="4"/>
  <c r="G64" i="4"/>
  <c r="F64" i="4"/>
  <c r="E64" i="4"/>
  <c r="D63" i="4"/>
  <c r="D64" i="4" s="1"/>
  <c r="D62" i="4"/>
  <c r="D61" i="4"/>
  <c r="D60" i="4"/>
  <c r="L59" i="4"/>
  <c r="K59" i="4"/>
  <c r="J59" i="4"/>
  <c r="I59" i="4"/>
  <c r="H59" i="4"/>
  <c r="G59" i="4"/>
  <c r="F59" i="4"/>
  <c r="E59" i="4"/>
  <c r="D59" i="4"/>
  <c r="D58" i="4"/>
  <c r="D57" i="4"/>
  <c r="L56" i="4"/>
  <c r="K56" i="4"/>
  <c r="J56" i="4"/>
  <c r="I56" i="4"/>
  <c r="H56" i="4"/>
  <c r="G56" i="4"/>
  <c r="F56" i="4"/>
  <c r="E56" i="4"/>
  <c r="D55" i="4"/>
  <c r="D56" i="4" s="1"/>
  <c r="D54" i="4"/>
  <c r="D53" i="4"/>
  <c r="D52" i="4"/>
  <c r="D51" i="4"/>
  <c r="L50" i="4"/>
  <c r="L49" i="4"/>
  <c r="K49" i="4"/>
  <c r="J49" i="4"/>
  <c r="I49" i="4"/>
  <c r="H49" i="4"/>
  <c r="G49" i="4"/>
  <c r="G50" i="4" s="1"/>
  <c r="F49" i="4"/>
  <c r="F50" i="4" s="1"/>
  <c r="E49" i="4"/>
  <c r="D48" i="4"/>
  <c r="D49" i="4" s="1"/>
  <c r="D47" i="4"/>
  <c r="L46" i="4"/>
  <c r="K46" i="4"/>
  <c r="J46" i="4"/>
  <c r="I46" i="4"/>
  <c r="H46" i="4"/>
  <c r="G46" i="4"/>
  <c r="E46" i="4"/>
  <c r="D45" i="4"/>
  <c r="D46" i="4" s="1"/>
  <c r="D44" i="4"/>
  <c r="L43" i="4"/>
  <c r="K43" i="4"/>
  <c r="K50" i="4" s="1"/>
  <c r="J43" i="4"/>
  <c r="J50" i="4" s="1"/>
  <c r="I43" i="4"/>
  <c r="I50" i="4" s="1"/>
  <c r="H43" i="4"/>
  <c r="H50" i="4" s="1"/>
  <c r="G43" i="4"/>
  <c r="F43" i="4"/>
  <c r="E43" i="4"/>
  <c r="E50" i="4" s="1"/>
  <c r="E36" i="4" s="1"/>
  <c r="D42" i="4"/>
  <c r="D41" i="4"/>
  <c r="D40" i="4"/>
  <c r="D39" i="4"/>
  <c r="D38" i="4"/>
  <c r="D37" i="4"/>
  <c r="D43" i="4" s="1"/>
  <c r="D50" i="4" s="1"/>
  <c r="L34" i="4"/>
  <c r="L35" i="4" s="1"/>
  <c r="K34" i="4"/>
  <c r="K35" i="4" s="1"/>
  <c r="J33" i="4"/>
  <c r="I33" i="4" s="1"/>
  <c r="D32" i="4"/>
  <c r="L31" i="4"/>
  <c r="K31" i="4"/>
  <c r="J31" i="4"/>
  <c r="I31" i="4"/>
  <c r="H31" i="4"/>
  <c r="G31" i="4"/>
  <c r="F31" i="4"/>
  <c r="E31" i="4"/>
  <c r="D30" i="4"/>
  <c r="D31" i="4" s="1"/>
  <c r="D29" i="4"/>
  <c r="G28" i="4"/>
  <c r="F28" i="4"/>
  <c r="E28" i="4"/>
  <c r="L27" i="4"/>
  <c r="K27" i="4"/>
  <c r="J27" i="4"/>
  <c r="I27" i="4"/>
  <c r="H27" i="4"/>
  <c r="G27" i="4"/>
  <c r="E27" i="4"/>
  <c r="D26" i="4"/>
  <c r="D25" i="4"/>
  <c r="D24" i="4"/>
  <c r="D23" i="4"/>
  <c r="D22" i="4"/>
  <c r="D21" i="4"/>
  <c r="D20" i="4"/>
  <c r="D19" i="4"/>
  <c r="D28" i="4" s="1"/>
  <c r="F18" i="4"/>
  <c r="E18" i="4"/>
  <c r="D17" i="4"/>
  <c r="I16" i="4"/>
  <c r="G16" i="4"/>
  <c r="F16" i="4"/>
  <c r="E16" i="4"/>
  <c r="D16" i="4" s="1"/>
  <c r="D15" i="4"/>
  <c r="D14" i="4"/>
  <c r="J13" i="4"/>
  <c r="I13" i="4"/>
  <c r="F13" i="4"/>
  <c r="E13" i="4"/>
  <c r="D13" i="4"/>
  <c r="L11" i="4"/>
  <c r="H11" i="4"/>
  <c r="G19" i="1"/>
  <c r="I12" i="3"/>
  <c r="E62" i="2"/>
  <c r="H62" i="2"/>
  <c r="G62" i="2"/>
  <c r="F62" i="2"/>
  <c r="D62" i="2"/>
  <c r="C62" i="2"/>
  <c r="B62" i="2"/>
  <c r="H52" i="2"/>
  <c r="G52" i="2"/>
  <c r="F52" i="2"/>
  <c r="E52" i="2"/>
  <c r="D52" i="2"/>
  <c r="C52" i="2"/>
  <c r="B52" i="2"/>
  <c r="B53" i="2" s="1"/>
  <c r="I21" i="3"/>
  <c r="H21" i="3"/>
  <c r="G21" i="3"/>
  <c r="H12" i="3"/>
  <c r="G44" i="1"/>
  <c r="G26" i="1"/>
  <c r="G83" i="1"/>
  <c r="G79" i="1"/>
  <c r="G55" i="1"/>
  <c r="G93" i="1"/>
  <c r="G102" i="1"/>
  <c r="G90" i="1"/>
  <c r="G133" i="1"/>
  <c r="G131" i="1"/>
  <c r="G116" i="1"/>
  <c r="G111" i="1"/>
  <c r="F19" i="1"/>
  <c r="F26" i="1"/>
  <c r="F44" i="1"/>
  <c r="F55" i="1"/>
  <c r="F79" i="1"/>
  <c r="F83" i="1"/>
  <c r="F131" i="1"/>
  <c r="F116" i="1"/>
  <c r="F111" i="1"/>
  <c r="F110" i="1" s="1"/>
  <c r="F93" i="1"/>
  <c r="D35" i="2"/>
  <c r="G39" i="2"/>
  <c r="E21" i="2"/>
  <c r="E20" i="2" s="1"/>
  <c r="F24" i="2"/>
  <c r="F23" i="2" s="1"/>
  <c r="F39" i="2" s="1"/>
  <c r="E28" i="2"/>
  <c r="E27" i="2" s="1"/>
  <c r="E32" i="2"/>
  <c r="C35" i="2"/>
  <c r="H39" i="2"/>
  <c r="F50" i="1"/>
  <c r="F90" i="1"/>
  <c r="F102" i="1"/>
  <c r="G49" i="1" l="1"/>
  <c r="G17" i="1" s="1"/>
  <c r="G106" i="4"/>
  <c r="D91" i="4"/>
  <c r="D106" i="4" s="1"/>
  <c r="D132" i="4"/>
  <c r="D131" i="4" s="1"/>
  <c r="J34" i="4"/>
  <c r="J35" i="4" s="1"/>
  <c r="J11" i="4" s="1"/>
  <c r="H36" i="4"/>
  <c r="H10" i="4" s="1"/>
  <c r="H152" i="4" s="1"/>
  <c r="I36" i="4"/>
  <c r="I34" i="4"/>
  <c r="I35" i="4" s="1"/>
  <c r="I11" i="4" s="1"/>
  <c r="I10" i="4" s="1"/>
  <c r="I152" i="4" s="1"/>
  <c r="H33" i="4"/>
  <c r="F36" i="4"/>
  <c r="J36" i="4"/>
  <c r="J10" i="4" s="1"/>
  <c r="J152" i="4" s="1"/>
  <c r="G36" i="4"/>
  <c r="D75" i="4"/>
  <c r="B63" i="2"/>
  <c r="G110" i="1"/>
  <c r="G89" i="1"/>
  <c r="F49" i="1"/>
  <c r="F89" i="1"/>
  <c r="C34" i="2"/>
  <c r="C39" i="2" s="1"/>
  <c r="E39" i="2"/>
  <c r="D36" i="4" l="1"/>
  <c r="H34" i="4"/>
  <c r="H35" i="4" s="1"/>
  <c r="G33" i="4"/>
  <c r="C40" i="2"/>
  <c r="G34" i="4" l="1"/>
  <c r="G35" i="4" s="1"/>
  <c r="G11" i="4" s="1"/>
  <c r="G10" i="4" s="1"/>
  <c r="G152" i="4" s="1"/>
  <c r="F33" i="4"/>
  <c r="F34" i="4" l="1"/>
  <c r="F35" i="4" s="1"/>
  <c r="F11" i="4" s="1"/>
  <c r="F10" i="4" s="1"/>
  <c r="F152" i="4" s="1"/>
  <c r="E33" i="4"/>
  <c r="E34" i="4" l="1"/>
  <c r="E35" i="4" s="1"/>
  <c r="E11" i="4" s="1"/>
  <c r="E10" i="4" s="1"/>
  <c r="D33" i="4"/>
  <c r="D34" i="4" s="1"/>
  <c r="D35" i="4" s="1"/>
  <c r="D10" i="4" l="1"/>
  <c r="E152" i="4"/>
  <c r="D152" i="4" s="1"/>
  <c r="D22" i="1"/>
  <c r="D22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korisnik</author>
    <author>Korisnik</author>
  </authors>
  <commentList>
    <comment ref="E12" authorId="0" shapeId="0" xr:uid="{A51B0B37-1A5A-40B9-AAA6-EA99BA029EED}">
      <text>
        <r>
          <rPr>
            <b/>
            <sz val="9"/>
            <color indexed="81"/>
            <rFont val="Tahoma"/>
            <family val="2"/>
            <charset val="238"/>
          </rPr>
          <t xml:space="preserve">90% od ukupnog iznosa DEC-a
</t>
        </r>
      </text>
    </comment>
    <comment ref="F19" authorId="0" shapeId="0" xr:uid="{938F8BBC-E135-4B84-B013-829F52B3B116}">
      <text>
        <r>
          <rPr>
            <b/>
            <sz val="9"/>
            <color indexed="81"/>
            <rFont val="Tahoma"/>
            <family val="2"/>
            <charset val="238"/>
          </rPr>
          <t>17 x 100€ Uskrsnica
 Jubilarne 2x200 1x336</t>
        </r>
      </text>
    </comment>
    <comment ref="H19" authorId="1" shapeId="0" xr:uid="{5D4D2F1D-FF2A-4110-9209-8B1B61667758}">
      <text>
        <r>
          <rPr>
            <b/>
            <sz val="9"/>
            <color indexed="81"/>
            <rFont val="Segoe UI"/>
            <charset val="1"/>
          </rPr>
          <t>Dislokacija - Zvekovica Dubrovnik</t>
        </r>
      </text>
    </comment>
    <comment ref="F20" authorId="0" shapeId="0" xr:uid="{C4C10DC0-7E66-428F-BD59-241A2F631E7C}">
      <text>
        <r>
          <rPr>
            <b/>
            <sz val="9"/>
            <color indexed="81"/>
            <rFont val="Tahoma"/>
            <family val="2"/>
            <charset val="238"/>
          </rPr>
          <t xml:space="preserve">300 € x 17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1" authorId="0" shapeId="0" xr:uid="{9DA419E0-C182-4923-9360-D41878988A8B}">
      <text>
        <r>
          <rPr>
            <b/>
            <sz val="9"/>
            <color indexed="81"/>
            <rFont val="Tahoma"/>
            <family val="2"/>
            <charset val="238"/>
          </rPr>
          <t xml:space="preserve">Planirano u iznosu 100,00€ po djetetu.
Na razini 2024. god. 
14. djece do 15. god.
</t>
        </r>
      </text>
    </comment>
    <comment ref="F25" authorId="0" shapeId="0" xr:uid="{9EF50F44-CEB3-444B-87B9-EC890A3389CD}">
      <text>
        <r>
          <rPr>
            <b/>
            <sz val="9"/>
            <color indexed="81"/>
            <rFont val="Tahoma"/>
            <family val="2"/>
            <charset val="238"/>
          </rPr>
          <t>300 X 17 DJELATNIKA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<sst xmlns="http://schemas.openxmlformats.org/spreadsheetml/2006/main" count="617" uniqueCount="380">
  <si>
    <t>JAVNA VATROGASNA POSTROJBA GRADA ČAZME</t>
  </si>
  <si>
    <t>Datum:</t>
  </si>
  <si>
    <t/>
  </si>
  <si>
    <t>Ulica Franje Vidovića 77a</t>
  </si>
  <si>
    <t>43240 Čazma</t>
  </si>
  <si>
    <t>OIB: 38718996735</t>
  </si>
  <si>
    <t>POZICIJA</t>
  </si>
  <si>
    <t>BROJ KONTA</t>
  </si>
  <si>
    <t>VRSTA RASHODA / IZDATAKA</t>
  </si>
  <si>
    <t>SVEUKUPNO RASHODI / IZDACI</t>
  </si>
  <si>
    <t xml:space="preserve">Izvor </t>
  </si>
  <si>
    <t>1.1.</t>
  </si>
  <si>
    <t>Opći prihodi i primici</t>
  </si>
  <si>
    <t>31</t>
  </si>
  <si>
    <t>Rashodi za zaposlene</t>
  </si>
  <si>
    <t>R0114</t>
  </si>
  <si>
    <t>3111</t>
  </si>
  <si>
    <t>Plaće za redovan rad</t>
  </si>
  <si>
    <t>R0663</t>
  </si>
  <si>
    <t>3113</t>
  </si>
  <si>
    <t>Plaće za prekovremeni rad</t>
  </si>
  <si>
    <t>R0115</t>
  </si>
  <si>
    <t>3121</t>
  </si>
  <si>
    <t>Ostali rashodi za zaposlene</t>
  </si>
  <si>
    <t>R0116</t>
  </si>
  <si>
    <t>3131</t>
  </si>
  <si>
    <t>Doprinosi za mirovinsko osiguranje za staž s povećanim trajanjem</t>
  </si>
  <si>
    <t>R0117</t>
  </si>
  <si>
    <t>3132</t>
  </si>
  <si>
    <t>Doprinosi za obvezno zdravstveno osiguranje</t>
  </si>
  <si>
    <t>32</t>
  </si>
  <si>
    <t>Materijalni rashodi</t>
  </si>
  <si>
    <t>R0118</t>
  </si>
  <si>
    <t>3211</t>
  </si>
  <si>
    <t>Službena putovanja</t>
  </si>
  <si>
    <t>R0119</t>
  </si>
  <si>
    <t>3213</t>
  </si>
  <si>
    <t>Stručno usavršavanje zaposlenika</t>
  </si>
  <si>
    <t>R0120</t>
  </si>
  <si>
    <t>3221</t>
  </si>
  <si>
    <t>Uredski materijal i ostali materijalni rashodi</t>
  </si>
  <si>
    <t>R0121</t>
  </si>
  <si>
    <t>3223</t>
  </si>
  <si>
    <t>Energija</t>
  </si>
  <si>
    <t>R0122</t>
  </si>
  <si>
    <t>3224</t>
  </si>
  <si>
    <t>Materijal i dijelovi za tekuće i investicijsko održavanje</t>
  </si>
  <si>
    <t>R0123</t>
  </si>
  <si>
    <t>3225</t>
  </si>
  <si>
    <t>Sitni inventar i autogume</t>
  </si>
  <si>
    <t>R0124</t>
  </si>
  <si>
    <t>3227</t>
  </si>
  <si>
    <t>Službena, radna i zaštitna odjeća i obuća</t>
  </si>
  <si>
    <t>R0125</t>
  </si>
  <si>
    <t>3231</t>
  </si>
  <si>
    <t>Usluge telefona, interneta, pošte i prijevoza</t>
  </si>
  <si>
    <t>R0126</t>
  </si>
  <si>
    <t>3232</t>
  </si>
  <si>
    <t>Usluge tekućeg i investicijskog  održavanja</t>
  </si>
  <si>
    <t>R0127</t>
  </si>
  <si>
    <t>3233</t>
  </si>
  <si>
    <t>Usluge promidžbe i informiranja</t>
  </si>
  <si>
    <t>R0128</t>
  </si>
  <si>
    <t>3234</t>
  </si>
  <si>
    <t>Komunalne usluge</t>
  </si>
  <si>
    <t>R0130</t>
  </si>
  <si>
    <t>3235</t>
  </si>
  <si>
    <t>Zakupnine i najamnine</t>
  </si>
  <si>
    <t>R0131</t>
  </si>
  <si>
    <t>3236</t>
  </si>
  <si>
    <t>Zdravstvene i veterinarske usluge</t>
  </si>
  <si>
    <t>R0132</t>
  </si>
  <si>
    <t>3237</t>
  </si>
  <si>
    <t>Intelektualne i osobne usluge</t>
  </si>
  <si>
    <t>R0133</t>
  </si>
  <si>
    <t>3239</t>
  </si>
  <si>
    <t>Ostale usluge</t>
  </si>
  <si>
    <t>R0134</t>
  </si>
  <si>
    <t>3292</t>
  </si>
  <si>
    <t>Premije osiguranja</t>
  </si>
  <si>
    <t>R0687</t>
  </si>
  <si>
    <t>3293</t>
  </si>
  <si>
    <t>Reprezentacija</t>
  </si>
  <si>
    <t>42</t>
  </si>
  <si>
    <t>Rashodi za nabavu proizvedene dugotrajne imovine</t>
  </si>
  <si>
    <t>R0636</t>
  </si>
  <si>
    <t>4221</t>
  </si>
  <si>
    <t>Uredska oprema i namještaj</t>
  </si>
  <si>
    <t>R0135</t>
  </si>
  <si>
    <t>4227</t>
  </si>
  <si>
    <t>Uređaji, strojevi i oprema za ostale namjene</t>
  </si>
  <si>
    <t>R0136</t>
  </si>
  <si>
    <t>4231</t>
  </si>
  <si>
    <t>Prijevozna sredstva u cestovnom prometu</t>
  </si>
  <si>
    <t>R0494</t>
  </si>
  <si>
    <t>3.3.</t>
  </si>
  <si>
    <t>Vlastiti prihodi - JVP</t>
  </si>
  <si>
    <t>R0137</t>
  </si>
  <si>
    <t>R0138</t>
  </si>
  <si>
    <t>R0139</t>
  </si>
  <si>
    <t>R0140</t>
  </si>
  <si>
    <t>R0141</t>
  </si>
  <si>
    <t>R0142</t>
  </si>
  <si>
    <t>3212</t>
  </si>
  <si>
    <t>Naknade za prijevoz, za rad na terenu i odvojeni život</t>
  </si>
  <si>
    <t>R0143</t>
  </si>
  <si>
    <t>R0144</t>
  </si>
  <si>
    <t>R0145</t>
  </si>
  <si>
    <t>3222</t>
  </si>
  <si>
    <t>Materijal i sirovine</t>
  </si>
  <si>
    <t>R0146</t>
  </si>
  <si>
    <t>R0147</t>
  </si>
  <si>
    <t>R0148</t>
  </si>
  <si>
    <t>R0149</t>
  </si>
  <si>
    <t>R0150</t>
  </si>
  <si>
    <t>R0151</t>
  </si>
  <si>
    <t>R0152</t>
  </si>
  <si>
    <t>R0153</t>
  </si>
  <si>
    <t>R0154</t>
  </si>
  <si>
    <t>R0155</t>
  </si>
  <si>
    <t>R0156</t>
  </si>
  <si>
    <t>R0157</t>
  </si>
  <si>
    <t>R0158</t>
  </si>
  <si>
    <t>3291</t>
  </si>
  <si>
    <t>Naknade za rad predstavničkih i izvršnih tijela, povjerenstava i slično</t>
  </si>
  <si>
    <t>R0159</t>
  </si>
  <si>
    <t>R0160</t>
  </si>
  <si>
    <t>R0161</t>
  </si>
  <si>
    <t>3294</t>
  </si>
  <si>
    <t>Članarine i norme</t>
  </si>
  <si>
    <t>R0162</t>
  </si>
  <si>
    <t>3295</t>
  </si>
  <si>
    <t>Pristojbe i naknade</t>
  </si>
  <si>
    <t>R0163</t>
  </si>
  <si>
    <t>3299</t>
  </si>
  <si>
    <t>Ostali nespomenuti rashodi poslovanja</t>
  </si>
  <si>
    <t>34</t>
  </si>
  <si>
    <t>Financijski rashodi</t>
  </si>
  <si>
    <t>R0164</t>
  </si>
  <si>
    <t>3431</t>
  </si>
  <si>
    <t>Bankarske usluge i usluge platnog prometa</t>
  </si>
  <si>
    <t>R0165</t>
  </si>
  <si>
    <t>3432</t>
  </si>
  <si>
    <t>Negativne tečajne razlike i razlike zbog primjene valutne klauzule</t>
  </si>
  <si>
    <t>R0166</t>
  </si>
  <si>
    <t>3433</t>
  </si>
  <si>
    <t>Zatezne kamate</t>
  </si>
  <si>
    <t>R0167</t>
  </si>
  <si>
    <t>R0168</t>
  </si>
  <si>
    <t>4226</t>
  </si>
  <si>
    <t>Sportska i glazbena oprema</t>
  </si>
  <si>
    <t>R0169</t>
  </si>
  <si>
    <t>R0170</t>
  </si>
  <si>
    <t>R0171</t>
  </si>
  <si>
    <t>4262</t>
  </si>
  <si>
    <t>Ulaganja u računalne programe</t>
  </si>
  <si>
    <t>4.3.</t>
  </si>
  <si>
    <t>Prihodi za posebne namjene JVP</t>
  </si>
  <si>
    <t>R0662</t>
  </si>
  <si>
    <t>R0671</t>
  </si>
  <si>
    <t>R0172</t>
  </si>
  <si>
    <t>R0646</t>
  </si>
  <si>
    <t>R0487</t>
  </si>
  <si>
    <t>R0488</t>
  </si>
  <si>
    <t>R0651</t>
  </si>
  <si>
    <t>R0647</t>
  </si>
  <si>
    <t>R0650</t>
  </si>
  <si>
    <t>R0648</t>
  </si>
  <si>
    <t>R0661</t>
  </si>
  <si>
    <t>5.1.003</t>
  </si>
  <si>
    <t>Pomoći - JVP</t>
  </si>
  <si>
    <t>R0173</t>
  </si>
  <si>
    <t>R0174</t>
  </si>
  <si>
    <t>R0175</t>
  </si>
  <si>
    <t>5.4.003</t>
  </si>
  <si>
    <t>Pomoći izravnanja za decentralizirane funkcije- JVP</t>
  </si>
  <si>
    <t>R0103</t>
  </si>
  <si>
    <t>R0104</t>
  </si>
  <si>
    <t>R0637</t>
  </si>
  <si>
    <t>R0638</t>
  </si>
  <si>
    <t>R0105</t>
  </si>
  <si>
    <t>R0609</t>
  </si>
  <si>
    <t>R0611</t>
  </si>
  <si>
    <t>R0106</t>
  </si>
  <si>
    <t>R0107</t>
  </si>
  <si>
    <t>R0108</t>
  </si>
  <si>
    <t>R0478</t>
  </si>
  <si>
    <t>R0109</t>
  </si>
  <si>
    <t>R0110</t>
  </si>
  <si>
    <t>R0606</t>
  </si>
  <si>
    <t>R0607</t>
  </si>
  <si>
    <t>R0608</t>
  </si>
  <si>
    <t>R0111</t>
  </si>
  <si>
    <t>R0112</t>
  </si>
  <si>
    <t>R0610</t>
  </si>
  <si>
    <t>R0113</t>
  </si>
  <si>
    <t>15.10.2025.</t>
  </si>
  <si>
    <t>Oznaka                           rač.iz                                      računskog                                         plana</t>
  </si>
  <si>
    <t>Vlastiti prihodi</t>
  </si>
  <si>
    <t>Prihodi za posebne namjene</t>
  </si>
  <si>
    <t>Pomoći</t>
  </si>
  <si>
    <t xml:space="preserve">Donacije </t>
  </si>
  <si>
    <t>Ukupno (po izvorima)</t>
  </si>
  <si>
    <t>Opći prihodi i primici - Decentralizirana funkcija</t>
  </si>
  <si>
    <t>5.4.003.</t>
  </si>
  <si>
    <t>Ukupno 1.1.+ 5.4.003.</t>
  </si>
  <si>
    <t>P0001</t>
  </si>
  <si>
    <t>P0002</t>
  </si>
  <si>
    <t>P0022</t>
  </si>
  <si>
    <t>P0034</t>
  </si>
  <si>
    <t>P0039</t>
  </si>
  <si>
    <t>P0042</t>
  </si>
  <si>
    <t xml:space="preserve">POZICIJA </t>
  </si>
  <si>
    <t>Izvor prihoda</t>
  </si>
  <si>
    <t>OPĆI DIO</t>
  </si>
  <si>
    <t>PRIHODI UKUPNO</t>
  </si>
  <si>
    <t>PRIHODI POSLOVANJA</t>
  </si>
  <si>
    <t>PRIHODI OD PRODAJE NEFINANCIJSKE IMOVINE</t>
  </si>
  <si>
    <t>RASHODI UKUPNO</t>
  </si>
  <si>
    <t>RASHODI  POSLOVANJA</t>
  </si>
  <si>
    <t>RASHODI ZA NABAVU NEFINANCIJSKE IMOVINE</t>
  </si>
  <si>
    <t>RAZLIKA - VIŠAK / MANJAK</t>
  </si>
  <si>
    <t>UKUPAN DONOS VIŠKA/MANJKA IZ PRETHODNE(IH) GODINE</t>
  </si>
  <si>
    <t>VIŠAK/MANJAK IZ PRETHODNE(IH) GODINE KOJI ĆE SE POKRITI/RASPOREDITI</t>
  </si>
  <si>
    <t>PRIMICI OD FINANCIJSKE IMOVINE I ZADUŽIVANJA</t>
  </si>
  <si>
    <t>IZDACI ZA FINANCIJSKU IMOVINU I OTPLATE ZAJMOVA</t>
  </si>
  <si>
    <t>NETO FINANCIRANJE</t>
  </si>
  <si>
    <t>VIŠAK / MANJAK + NETO FINANCIRANJE</t>
  </si>
  <si>
    <t>Napomena: Redak UKUPAN DONOS VIŠKA/MANJKA IZ PRETHODNE(IH) GODINA služi kao informacija i ne uzima se u obzir kod uravnoteženja proračuna, već se proračun uravnotežuje retkom VIŠAK/MANJAK IZ PRETHODNE(IH) GODINE KOJI ĆE SE POKRITI/RASPOREDITI.</t>
  </si>
  <si>
    <t>Financijski plan proračuna za 2026.godinu</t>
  </si>
  <si>
    <t>Proračun Grada Čazme za 2026. godinu</t>
  </si>
  <si>
    <t>PLANIRANO 2025</t>
  </si>
  <si>
    <t>I.izmjene plana 2025</t>
  </si>
  <si>
    <t xml:space="preserve">Ukupno prihodi i primici za 2026. - </t>
  </si>
  <si>
    <t>Financijski plan za 2026</t>
  </si>
  <si>
    <t>Prijedlog plana 
za 2026.</t>
  </si>
  <si>
    <t>Projekcija plana
za 2027.</t>
  </si>
  <si>
    <t>Projekcija plana 
za 2028.</t>
  </si>
  <si>
    <t>Plaća u naravi</t>
  </si>
  <si>
    <t>PRIJEDLOG FINANCIJSKOG PLANA PRIHODA JAVNE VATROGASNE POSTROJBE                                                   GRADA ČAZME  ZA 2021. GODINU I  PROJEKCIJA PLANA ZA  2022. I 2023. GODINU</t>
  </si>
  <si>
    <t>Izvor prihoda i primitaka</t>
  </si>
  <si>
    <t>Oznaka                           rač. iz                                      računskog                                         plana</t>
  </si>
  <si>
    <t>Prihodi od prodaje  nefinancijske imovine i nadoknade šteta s osnova osiguranja</t>
  </si>
  <si>
    <t>Namjenski primici od zaduživanja</t>
  </si>
  <si>
    <t>2027.</t>
  </si>
  <si>
    <t>2028.</t>
  </si>
  <si>
    <t>PRIJEDLOG -  FINANCIJSKI PLAN RASHODA ZA 2026. GODINU</t>
  </si>
  <si>
    <t>Šifra</t>
  </si>
  <si>
    <t>Naziv</t>
  </si>
  <si>
    <t xml:space="preserve"> FINANCIJSKI PLAN 2026</t>
  </si>
  <si>
    <t>DECENTRALITZIRANE FUNKCIJE</t>
  </si>
  <si>
    <t>Donacije</t>
  </si>
  <si>
    <t>PROJEKCIJA PLANA ZA 2027.</t>
  </si>
  <si>
    <t>PROJEKCIJA PLANA ZA 202.</t>
  </si>
  <si>
    <t>5.1.003.</t>
  </si>
  <si>
    <t>RAZDJEL</t>
  </si>
  <si>
    <t>003 - UPRAVNI ODJEL ZA DRUŠTVENE DJELATNOSTI I NADZOR</t>
  </si>
  <si>
    <t>GLAVA</t>
  </si>
  <si>
    <t>01 - UPRAVNI ODJEL ZA DRUŠTVENE DJELATNOSTI I NADZOR</t>
  </si>
  <si>
    <t>Program</t>
  </si>
  <si>
    <t>P1006 - Zaštita od požara i civilna zaštita</t>
  </si>
  <si>
    <t>OSNIVAČ</t>
  </si>
  <si>
    <t>Naziv aktivnosti: 100603 Redovna djelatnost Javne vatrogasne postrojbe Grada Čazma</t>
  </si>
  <si>
    <t>RASHODI POSLOVANJA</t>
  </si>
  <si>
    <t xml:space="preserve">Rashodi za zaposlene </t>
  </si>
  <si>
    <t xml:space="preserve">Plaće za zaposlene                             </t>
  </si>
  <si>
    <t xml:space="preserve">Plaća u naravi </t>
  </si>
  <si>
    <t>Korištenje prijevoznih sredstava</t>
  </si>
  <si>
    <t>Plaće (Bruto)</t>
  </si>
  <si>
    <t>Nagrade</t>
  </si>
  <si>
    <t xml:space="preserve">Darovi - Božićnica                                        </t>
  </si>
  <si>
    <t xml:space="preserve">Dar djeci do 15 godina starosti                </t>
  </si>
  <si>
    <t xml:space="preserve">Dar u naravi                                   </t>
  </si>
  <si>
    <t>Otpremnine</t>
  </si>
  <si>
    <t>Naknade za bolest, invalidnost i smrtni slučaj</t>
  </si>
  <si>
    <t xml:space="preserve">Regres za godišnji odmor                       </t>
  </si>
  <si>
    <t>Ostali nenavedeni rashodi za zaposlene</t>
  </si>
  <si>
    <t xml:space="preserve">Doprinosi za  MIO I s povl.staž.               </t>
  </si>
  <si>
    <t xml:space="preserve">Doprinosi za  MIO II s povl.staž.              </t>
  </si>
  <si>
    <t>Doprinosi za mirovinsko osiguranje</t>
  </si>
  <si>
    <t xml:space="preserve">Doprinosi za obvezno zdravstveno osiguranje    </t>
  </si>
  <si>
    <t>Doprinos za obvezno zdravstveno osiguranje zašt</t>
  </si>
  <si>
    <t>Doprinosi na plaće</t>
  </si>
  <si>
    <t xml:space="preserve">Materijalni rashodi </t>
  </si>
  <si>
    <t xml:space="preserve">Dnevnice za službeni put u zemlji              </t>
  </si>
  <si>
    <t xml:space="preserve">Dnevnice za službeni put u inozemstvu             </t>
  </si>
  <si>
    <t xml:space="preserve">Naknade za smještaj na službenom putu u zemlji </t>
  </si>
  <si>
    <t>Naknade za smještaj na službenom putu u inozemstvu</t>
  </si>
  <si>
    <t xml:space="preserve">Naknade za prijevoz na službenom putu u zemlji </t>
  </si>
  <si>
    <t>Ostali rashodi za službena putovanja</t>
  </si>
  <si>
    <t xml:space="preserve">Naknade za prijevoz na posao i s posla         </t>
  </si>
  <si>
    <t xml:space="preserve">Naknade za rad na terenu                       </t>
  </si>
  <si>
    <t>Naknade za prijevoz, rad na terenu i odvojeni život</t>
  </si>
  <si>
    <t xml:space="preserve">Seminari, savjetovanja i simpoziji             </t>
  </si>
  <si>
    <t xml:space="preserve">Tečajevi i stručni ispiti                      </t>
  </si>
  <si>
    <t>Naknade troškova zaposlenima</t>
  </si>
  <si>
    <t xml:space="preserve">Uredski materijal                              </t>
  </si>
  <si>
    <t>Literatura (publikacije, časopisi, glasila, knj</t>
  </si>
  <si>
    <t xml:space="preserve">Materijal i sredstva za čišćenje i održavanje  </t>
  </si>
  <si>
    <t xml:space="preserve">Materijal za higijenske potrebe i njegu        </t>
  </si>
  <si>
    <t>Ostali materijal za potrebe redovnog poslovanja</t>
  </si>
  <si>
    <t xml:space="preserve">Uredski materijal i ostali materijalni rashodi                        </t>
  </si>
  <si>
    <t xml:space="preserve">Osnovni materijal i sirovine                   </t>
  </si>
  <si>
    <t xml:space="preserve">Ostali materijal i sirovine                    </t>
  </si>
  <si>
    <t xml:space="preserve">Električna energija                            </t>
  </si>
  <si>
    <t xml:space="preserve">Plin                                           </t>
  </si>
  <si>
    <t xml:space="preserve">Motorni benzin i dizel gorivo                  </t>
  </si>
  <si>
    <t>Ostali materijali za proizvodnju energije (uglj</t>
  </si>
  <si>
    <t>Materijal i dijelovi za tekuće i investicijsko građev objekt</t>
  </si>
  <si>
    <t>Materijal i dijelovi za tekuće i investicijsko postr i oprema</t>
  </si>
  <si>
    <t>Materijal i dijelovi za tekuće i investicijsko transportna sred</t>
  </si>
  <si>
    <t>Ostali materijal i dijelovi za tekuće i investicijsko održavanje</t>
  </si>
  <si>
    <t>Mateijal i dijelovi za tek i invest održavaje</t>
  </si>
  <si>
    <t xml:space="preserve">Sitni inventar                                 </t>
  </si>
  <si>
    <t xml:space="preserve">Auto gume                                      </t>
  </si>
  <si>
    <t>Sitni inventar i auto gume</t>
  </si>
  <si>
    <t xml:space="preserve">Službena, radna i zaštitna odjeća i obuća      </t>
  </si>
  <si>
    <t>Rashodi za materijal i energiju</t>
  </si>
  <si>
    <t xml:space="preserve">Usluge telefona, telefaksa                     </t>
  </si>
  <si>
    <t xml:space="preserve">Poštarina (pisma, tiskanice i sl.)             </t>
  </si>
  <si>
    <t>Usluge telefona, pošte i prijevoza</t>
  </si>
  <si>
    <t>Usluge tekućeg i investicijskog održavanja građ</t>
  </si>
  <si>
    <t>Usluge tekućeg i investicijskog održavanja postrojenja</t>
  </si>
  <si>
    <t>Usluge tekućeg i investicijskog održavanja prijevoznih sred.</t>
  </si>
  <si>
    <t>Ostale usluge tekućeg i investicijskog održavan</t>
  </si>
  <si>
    <t>Usluge tek i investicijskog održavanja</t>
  </si>
  <si>
    <t xml:space="preserve">Elektronski mediji                             </t>
  </si>
  <si>
    <t>Promidžbeni materijali</t>
  </si>
  <si>
    <t>Tisak</t>
  </si>
  <si>
    <t xml:space="preserve">Opskrba vodom                                  </t>
  </si>
  <si>
    <t xml:space="preserve">Iznošenje i odvoz smeća                        </t>
  </si>
  <si>
    <t xml:space="preserve">Dimnjačarske i ekološke usluge                 </t>
  </si>
  <si>
    <t xml:space="preserve">Zakupnine i najamnine za građevinske objekte   </t>
  </si>
  <si>
    <t xml:space="preserve">Zakupnine i najamnine za opremu                </t>
  </si>
  <si>
    <t>Obvezni i preventivni zdravstveni pregledi zaposlenika</t>
  </si>
  <si>
    <t>Ugovori o djelu</t>
  </si>
  <si>
    <t xml:space="preserve">Usluge odvjetnika i pravnog savjetovanja       </t>
  </si>
  <si>
    <t xml:space="preserve">Ostale intelektualne usluge                    </t>
  </si>
  <si>
    <t xml:space="preserve">Usluge pri registraciji prijevoznih sredstava  </t>
  </si>
  <si>
    <t xml:space="preserve">Usluge čišćenja, pranja i slično               </t>
  </si>
  <si>
    <t>Naknada za energetsku uslugu</t>
  </si>
  <si>
    <t xml:space="preserve">Ostale nespomenute usluge                      </t>
  </si>
  <si>
    <t>Rashodi za usluge</t>
  </si>
  <si>
    <t>Naknade članovima predstavničkih i izvršnih tijela</t>
  </si>
  <si>
    <t>Naknade za rad predstavničkih i izvršnih tijela</t>
  </si>
  <si>
    <t xml:space="preserve">Premije osiguranja prijevoznih sredstava       </t>
  </si>
  <si>
    <t xml:space="preserve">Premije osiguranja ostale imovine              </t>
  </si>
  <si>
    <t xml:space="preserve">Premije osiguranja zaposlenih                  </t>
  </si>
  <si>
    <t xml:space="preserve">Premije osiguranja ostalo                      </t>
  </si>
  <si>
    <t xml:space="preserve">Reprezentacija                                 </t>
  </si>
  <si>
    <t xml:space="preserve">Tuzemne članarine                              </t>
  </si>
  <si>
    <t xml:space="preserve">Javnobilježničke pristojbe                     </t>
  </si>
  <si>
    <t xml:space="preserve">Ostali nespomenuti rashodi poslovanja          </t>
  </si>
  <si>
    <t>Financijski  rashodi</t>
  </si>
  <si>
    <t xml:space="preserve">Usluge platnog prometa                         </t>
  </si>
  <si>
    <t>Bankarske usluge i usl platnog prometa</t>
  </si>
  <si>
    <t>Negativne tečajne razlike</t>
  </si>
  <si>
    <t xml:space="preserve">Zatezne kamate iz poslovnih odnosa             </t>
  </si>
  <si>
    <t xml:space="preserve">Zatezne kamate           </t>
  </si>
  <si>
    <t>Ostali financijski rashodi</t>
  </si>
  <si>
    <t>Rashodi za nabavu nefinancijske imovine</t>
  </si>
  <si>
    <t>Rashodi za nabavu proizvedene dugotrajne  imovine</t>
  </si>
  <si>
    <t>Računala i računalna oprema</t>
  </si>
  <si>
    <t>Sportska oprema</t>
  </si>
  <si>
    <t>Dsportska i glazbena oprema</t>
  </si>
  <si>
    <t>Uređaji</t>
  </si>
  <si>
    <t xml:space="preserve">Oprema                                         </t>
  </si>
  <si>
    <t>Postrojenja i oprema</t>
  </si>
  <si>
    <t>Osobni automobili</t>
  </si>
  <si>
    <t>Terenska vozila (protupožarna)</t>
  </si>
  <si>
    <t>Prijevozna sredstva</t>
  </si>
  <si>
    <t>Nematerijalna proizvedena imovina</t>
  </si>
  <si>
    <t>Izdaci za financijsku imovinu i otplate zajmova</t>
  </si>
  <si>
    <t>Otplata glavnice primljenih zajmova tuzemnih trgovačkih društava</t>
  </si>
  <si>
    <t>Ukupno</t>
  </si>
  <si>
    <t>DEC - za izvještaj</t>
  </si>
  <si>
    <t xml:space="preserve">Razlika u odnosu na plan </t>
  </si>
  <si>
    <t>PRIJEDLOG FINANCIJSKOG PLANA JAVNE VATROGASNE POSTROJBE GRADA ČAZME ZA 2026. I                                                                                                                                                PROJEKCIJA PLANA ZA  2027. I 2028. GODINU</t>
  </si>
  <si>
    <t>Ukupno prihodi i primici za 2027.</t>
  </si>
  <si>
    <t>Ukupno prihodi i primici za 2028.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</si>
</sst>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[$-1041A]#,##0.00;\-#,##0.00"/>
    <numFmt numFmtId="166" formatCode="[$-1041A]dd\.mm\.yyyy"/>
    <numFmt numFmtId="167" formatCode="#,##0.00_ ;\-#,##0.00\ "/>
    <numFmt numFmtId="168" formatCode="_-* #,##0.00\ _€_-;\-* #,##0.00\ _€_-;_-* &quot;-&quot;??\ _€_-;_-@_-"/>
    <numFmt numFmtId="169" formatCode="_-* #,##0.00\ [$€-1]_-;\-* #,##0.00\ [$€-1]_-;_-* &quot;-&quot;??\ [$€-1]_-;_-@_-"/>
  </numFmts>
  <fonts count="40">
    <font>
      <sz val="11"/>
      <name val="Calibri"/>
      <charset val="13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charset val="134"/>
    </font>
    <font>
      <b/>
      <sz val="8"/>
      <color rgb="FFFFFFFF"/>
      <name val="Arial"/>
      <charset val="134"/>
    </font>
    <font>
      <b/>
      <sz val="8"/>
      <name val="Arial"/>
      <charset val="134"/>
    </font>
    <font>
      <b/>
      <sz val="8"/>
      <color rgb="FF000000"/>
      <name val="Arial"/>
      <charset val="134"/>
    </font>
    <font>
      <sz val="11"/>
      <color theme="1"/>
      <name val="Calibri"/>
      <charset val="134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</font>
    <font>
      <b/>
      <sz val="11"/>
      <name val="Calibri"/>
      <family val="2"/>
      <charset val="238"/>
      <scheme val="minor"/>
    </font>
    <font>
      <b/>
      <sz val="13"/>
      <color indexed="8"/>
      <name val="Arial"/>
      <family val="2"/>
      <charset val="238"/>
    </font>
    <font>
      <sz val="13"/>
      <color indexed="8"/>
      <name val="Arial"/>
      <family val="2"/>
      <charset val="238"/>
    </font>
    <font>
      <sz val="13"/>
      <color indexed="8"/>
      <name val="MS Sans Serif"/>
      <family val="2"/>
      <charset val="238"/>
    </font>
    <font>
      <b/>
      <sz val="13"/>
      <name val="Arial"/>
      <family val="2"/>
      <charset val="238"/>
    </font>
    <font>
      <sz val="13"/>
      <name val="Arial"/>
      <family val="2"/>
      <charset val="238"/>
    </font>
    <font>
      <b/>
      <i/>
      <sz val="13"/>
      <color indexed="8"/>
      <name val="Calibri"/>
      <family val="2"/>
      <charset val="238"/>
    </font>
    <font>
      <b/>
      <sz val="14"/>
      <color indexed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Segoe UI"/>
      <charset val="1"/>
    </font>
    <font>
      <sz val="9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3" tint="0.59999389629810485"/>
        <bgColor rgb="FF696969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/>
    <xf numFmtId="0" fontId="1" fillId="12" borderId="0" applyNumberFormat="0" applyBorder="0" applyAlignment="0" applyProtection="0"/>
  </cellStyleXfs>
  <cellXfs count="279">
    <xf numFmtId="0" fontId="0" fillId="0" borderId="0" xfId="0"/>
    <xf numFmtId="164" fontId="0" fillId="0" borderId="0" xfId="1" applyFont="1" applyFill="1" applyBorder="1" applyAlignment="1"/>
    <xf numFmtId="0" fontId="3" fillId="0" borderId="1" xfId="0" applyFont="1" applyBorder="1" applyAlignment="1">
      <alignment vertical="center" wrapText="1" readingOrder="1"/>
    </xf>
    <xf numFmtId="0" fontId="4" fillId="2" borderId="1" xfId="0" applyFont="1" applyFill="1" applyBorder="1" applyAlignment="1">
      <alignment horizontal="left" vertical="center" wrapText="1" readingOrder="1"/>
    </xf>
    <xf numFmtId="0" fontId="4" fillId="2" borderId="1" xfId="0" applyFont="1" applyFill="1" applyBorder="1" applyAlignment="1">
      <alignment vertical="center" wrapText="1" readingOrder="1"/>
    </xf>
    <xf numFmtId="0" fontId="5" fillId="4" borderId="1" xfId="0" applyFont="1" applyFill="1" applyBorder="1" applyAlignment="1">
      <alignment horizontal="left" vertical="center" wrapText="1" readingOrder="1"/>
    </xf>
    <xf numFmtId="0" fontId="5" fillId="4" borderId="1" xfId="0" applyFont="1" applyFill="1" applyBorder="1" applyAlignment="1">
      <alignment vertical="center" wrapText="1" readingOrder="1"/>
    </xf>
    <xf numFmtId="0" fontId="6" fillId="0" borderId="1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0" fillId="0" borderId="1" xfId="0" applyBorder="1"/>
    <xf numFmtId="0" fontId="3" fillId="0" borderId="1" xfId="0" applyFont="1" applyBorder="1" applyAlignment="1">
      <alignment horizontal="left" vertical="center" wrapText="1" readingOrder="1"/>
    </xf>
    <xf numFmtId="0" fontId="6" fillId="4" borderId="1" xfId="0" applyFont="1" applyFill="1" applyBorder="1" applyAlignment="1">
      <alignment horizontal="left" vertical="center" wrapText="1" readingOrder="1"/>
    </xf>
    <xf numFmtId="0" fontId="6" fillId="4" borderId="1" xfId="0" applyFont="1" applyFill="1" applyBorder="1" applyAlignment="1">
      <alignment vertical="center" wrapText="1" readingOrder="1"/>
    </xf>
    <xf numFmtId="164" fontId="0" fillId="0" borderId="1" xfId="1" applyFont="1" applyFill="1" applyBorder="1" applyAlignment="1"/>
    <xf numFmtId="164" fontId="0" fillId="3" borderId="1" xfId="1" applyFont="1" applyFill="1" applyBorder="1" applyAlignment="1"/>
    <xf numFmtId="164" fontId="0" fillId="7" borderId="1" xfId="1" applyFont="1" applyFill="1" applyBorder="1" applyAlignment="1"/>
    <xf numFmtId="0" fontId="0" fillId="7" borderId="1" xfId="0" applyFill="1" applyBorder="1"/>
    <xf numFmtId="164" fontId="0" fillId="5" borderId="1" xfId="1" applyFont="1" applyFill="1" applyBorder="1" applyAlignment="1"/>
    <xf numFmtId="164" fontId="0" fillId="0" borderId="1" xfId="0" applyNumberFormat="1" applyBorder="1"/>
    <xf numFmtId="165" fontId="0" fillId="7" borderId="1" xfId="0" applyNumberFormat="1" applyFill="1" applyBorder="1"/>
    <xf numFmtId="43" fontId="0" fillId="0" borderId="1" xfId="0" applyNumberFormat="1" applyBorder="1"/>
    <xf numFmtId="167" fontId="0" fillId="0" borderId="1" xfId="0" applyNumberFormat="1" applyBorder="1"/>
    <xf numFmtId="164" fontId="8" fillId="0" borderId="1" xfId="1" applyFont="1" applyFill="1" applyBorder="1" applyAlignment="1"/>
    <xf numFmtId="43" fontId="0" fillId="7" borderId="1" xfId="0" applyNumberFormat="1" applyFill="1" applyBorder="1"/>
    <xf numFmtId="0" fontId="3" fillId="0" borderId="0" xfId="0" applyFont="1" applyAlignment="1">
      <alignment vertical="top" wrapText="1" readingOrder="1"/>
    </xf>
    <xf numFmtId="43" fontId="0" fillId="6" borderId="1" xfId="0" applyNumberFormat="1" applyFill="1" applyBorder="1"/>
    <xf numFmtId="164" fontId="0" fillId="8" borderId="1" xfId="1" applyFont="1" applyFill="1" applyBorder="1" applyAlignment="1"/>
    <xf numFmtId="164" fontId="2" fillId="0" borderId="1" xfId="1" applyFont="1" applyFill="1" applyBorder="1" applyAlignment="1"/>
    <xf numFmtId="166" fontId="10" fillId="0" borderId="0" xfId="0" applyNumberFormat="1" applyFont="1" applyAlignment="1">
      <alignment horizontal="left" vertical="top" wrapText="1" readingOrder="1"/>
    </xf>
    <xf numFmtId="2" fontId="15" fillId="0" borderId="8" xfId="0" applyNumberFormat="1" applyFont="1" applyBorder="1" applyAlignment="1">
      <alignment horizontal="center" vertical="center" wrapText="1"/>
    </xf>
    <xf numFmtId="2" fontId="15" fillId="0" borderId="1" xfId="0" applyNumberFormat="1" applyFont="1" applyBorder="1"/>
    <xf numFmtId="2" fontId="15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horizontal="center" vertical="center" wrapText="1"/>
    </xf>
    <xf numFmtId="2" fontId="16" fillId="0" borderId="8" xfId="0" applyNumberFormat="1" applyFont="1" applyBorder="1" applyAlignment="1">
      <alignment horizontal="center" vertical="center" wrapText="1"/>
    </xf>
    <xf numFmtId="2" fontId="16" fillId="0" borderId="1" xfId="0" applyNumberFormat="1" applyFont="1" applyBorder="1"/>
    <xf numFmtId="2" fontId="16" fillId="0" borderId="1" xfId="0" applyNumberFormat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 vertical="center" wrapText="1"/>
    </xf>
    <xf numFmtId="2" fontId="16" fillId="0" borderId="9" xfId="0" applyNumberFormat="1" applyFont="1" applyBorder="1" applyAlignment="1">
      <alignment horizontal="center" vertical="center" wrapText="1"/>
    </xf>
    <xf numFmtId="2" fontId="16" fillId="0" borderId="2" xfId="0" applyNumberFormat="1" applyFont="1" applyBorder="1"/>
    <xf numFmtId="2" fontId="16" fillId="0" borderId="2" xfId="0" applyNumberFormat="1" applyFont="1" applyBorder="1" applyAlignment="1">
      <alignment horizontal="center" wrapText="1"/>
    </xf>
    <xf numFmtId="2" fontId="16" fillId="0" borderId="2" xfId="0" applyNumberFormat="1" applyFont="1" applyBorder="1" applyAlignment="1">
      <alignment horizontal="center" vertical="center" wrapText="1"/>
    </xf>
    <xf numFmtId="2" fontId="15" fillId="0" borderId="9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/>
    <xf numFmtId="2" fontId="15" fillId="0" borderId="2" xfId="0" applyNumberFormat="1" applyFont="1" applyBorder="1" applyAlignment="1">
      <alignment horizontal="center" wrapText="1"/>
    </xf>
    <xf numFmtId="2" fontId="15" fillId="0" borderId="2" xfId="0" applyNumberFormat="1" applyFont="1" applyBorder="1" applyAlignment="1">
      <alignment horizontal="center" vertical="center" wrapText="1"/>
    </xf>
    <xf numFmtId="2" fontId="15" fillId="0" borderId="8" xfId="0" applyNumberFormat="1" applyFont="1" applyBorder="1"/>
    <xf numFmtId="2" fontId="16" fillId="0" borderId="8" xfId="0" applyNumberFormat="1" applyFont="1" applyBorder="1"/>
    <xf numFmtId="2" fontId="17" fillId="0" borderId="8" xfId="0" applyNumberFormat="1" applyFont="1" applyBorder="1"/>
    <xf numFmtId="0" fontId="15" fillId="0" borderId="11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15" fillId="0" borderId="13" xfId="0" applyFont="1" applyBorder="1" applyAlignment="1">
      <alignment vertical="center" wrapText="1"/>
    </xf>
    <xf numFmtId="2" fontId="15" fillId="0" borderId="6" xfId="0" applyNumberFormat="1" applyFont="1" applyBorder="1" applyAlignment="1">
      <alignment horizontal="center" vertical="center" wrapText="1"/>
    </xf>
    <xf numFmtId="2" fontId="16" fillId="0" borderId="6" xfId="0" applyNumberFormat="1" applyFont="1" applyBorder="1" applyAlignment="1">
      <alignment horizontal="center" vertical="center" wrapText="1"/>
    </xf>
    <xf numFmtId="2" fontId="16" fillId="0" borderId="14" xfId="0" applyNumberFormat="1" applyFont="1" applyBorder="1" applyAlignment="1">
      <alignment horizontal="center" vertical="center" wrapText="1"/>
    </xf>
    <xf numFmtId="2" fontId="15" fillId="0" borderId="14" xfId="0" applyNumberFormat="1" applyFont="1" applyBorder="1" applyAlignment="1">
      <alignment horizontal="center" vertical="center" wrapText="1"/>
    </xf>
    <xf numFmtId="2" fontId="15" fillId="0" borderId="6" xfId="0" applyNumberFormat="1" applyFont="1" applyBorder="1"/>
    <xf numFmtId="2" fontId="16" fillId="0" borderId="6" xfId="0" applyNumberFormat="1" applyFont="1" applyBorder="1"/>
    <xf numFmtId="2" fontId="17" fillId="0" borderId="6" xfId="0" applyNumberFormat="1" applyFont="1" applyBorder="1"/>
    <xf numFmtId="2" fontId="17" fillId="0" borderId="1" xfId="0" applyNumberFormat="1" applyFont="1" applyBorder="1"/>
    <xf numFmtId="164" fontId="9" fillId="8" borderId="1" xfId="1" applyFont="1" applyFill="1" applyBorder="1" applyAlignment="1"/>
    <xf numFmtId="164" fontId="2" fillId="8" borderId="1" xfId="1" applyFont="1" applyFill="1" applyBorder="1" applyAlignment="1">
      <alignment horizontal="right" vertical="center" wrapText="1"/>
    </xf>
    <xf numFmtId="164" fontId="2" fillId="8" borderId="1" xfId="1" applyFont="1" applyFill="1" applyBorder="1" applyAlignment="1"/>
    <xf numFmtId="164" fontId="12" fillId="8" borderId="1" xfId="1" applyFont="1" applyFill="1" applyBorder="1" applyAlignment="1"/>
    <xf numFmtId="0" fontId="19" fillId="10" borderId="1" xfId="0" applyFont="1" applyFill="1" applyBorder="1" applyAlignment="1">
      <alignment vertical="center" wrapText="1"/>
    </xf>
    <xf numFmtId="164" fontId="8" fillId="5" borderId="1" xfId="1" applyFont="1" applyFill="1" applyBorder="1" applyAlignment="1"/>
    <xf numFmtId="43" fontId="8" fillId="7" borderId="1" xfId="0" applyNumberFormat="1" applyFont="1" applyFill="1" applyBorder="1"/>
    <xf numFmtId="1" fontId="15" fillId="9" borderId="15" xfId="0" applyNumberFormat="1" applyFont="1" applyFill="1" applyBorder="1" applyAlignment="1">
      <alignment horizontal="right" vertical="top" wrapText="1"/>
    </xf>
    <xf numFmtId="1" fontId="15" fillId="9" borderId="10" xfId="0" applyNumberFormat="1" applyFont="1" applyFill="1" applyBorder="1" applyAlignment="1">
      <alignment horizontal="left" wrapText="1"/>
    </xf>
    <xf numFmtId="1" fontId="19" fillId="10" borderId="6" xfId="0" applyNumberFormat="1" applyFont="1" applyFill="1" applyBorder="1" applyAlignment="1">
      <alignment horizontal="left" wrapText="1"/>
    </xf>
    <xf numFmtId="1" fontId="15" fillId="0" borderId="16" xfId="0" applyNumberFormat="1" applyFont="1" applyBorder="1" applyAlignment="1">
      <alignment horizontal="left" wrapText="1"/>
    </xf>
    <xf numFmtId="1" fontId="16" fillId="0" borderId="16" xfId="0" applyNumberFormat="1" applyFont="1" applyBorder="1" applyAlignment="1">
      <alignment horizontal="left" wrapText="1"/>
    </xf>
    <xf numFmtId="1" fontId="16" fillId="0" borderId="17" xfId="0" applyNumberFormat="1" applyFont="1" applyBorder="1" applyAlignment="1">
      <alignment horizontal="left" wrapText="1"/>
    </xf>
    <xf numFmtId="1" fontId="15" fillId="0" borderId="17" xfId="0" applyNumberFormat="1" applyFont="1" applyBorder="1" applyAlignment="1">
      <alignment horizontal="left" wrapText="1"/>
    </xf>
    <xf numFmtId="1" fontId="16" fillId="0" borderId="6" xfId="0" applyNumberFormat="1" applyFont="1" applyBorder="1" applyAlignment="1">
      <alignment horizontal="left" wrapText="1"/>
    </xf>
    <xf numFmtId="1" fontId="15" fillId="0" borderId="18" xfId="0" applyNumberFormat="1" applyFont="1" applyBorder="1" applyAlignment="1">
      <alignment wrapText="1"/>
    </xf>
    <xf numFmtId="1" fontId="15" fillId="10" borderId="7" xfId="0" applyNumberFormat="1" applyFont="1" applyFill="1" applyBorder="1" applyAlignment="1">
      <alignment wrapText="1"/>
    </xf>
    <xf numFmtId="0" fontId="0" fillId="10" borderId="1" xfId="0" applyFill="1" applyBorder="1"/>
    <xf numFmtId="43" fontId="8" fillId="0" borderId="1" xfId="1" applyNumberFormat="1" applyFont="1" applyFill="1" applyBorder="1" applyAlignment="1"/>
    <xf numFmtId="0" fontId="8" fillId="0" borderId="1" xfId="0" applyFont="1" applyBorder="1"/>
    <xf numFmtId="43" fontId="8" fillId="0" borderId="1" xfId="0" applyNumberFormat="1" applyFont="1" applyBorder="1"/>
    <xf numFmtId="164" fontId="8" fillId="0" borderId="0" xfId="1" applyFont="1" applyFill="1" applyBorder="1" applyAlignment="1"/>
    <xf numFmtId="167" fontId="20" fillId="0" borderId="1" xfId="0" applyNumberFormat="1" applyFont="1" applyBorder="1"/>
    <xf numFmtId="43" fontId="20" fillId="0" borderId="1" xfId="0" applyNumberFormat="1" applyFont="1" applyBorder="1"/>
    <xf numFmtId="168" fontId="0" fillId="0" borderId="0" xfId="0" applyNumberFormat="1"/>
    <xf numFmtId="0" fontId="21" fillId="0" borderId="0" xfId="0" applyFont="1" applyAlignment="1">
      <alignment horizontal="left" wrapText="1"/>
    </xf>
    <xf numFmtId="0" fontId="22" fillId="0" borderId="0" xfId="0" applyFont="1" applyAlignment="1">
      <alignment wrapText="1"/>
    </xf>
    <xf numFmtId="0" fontId="23" fillId="0" borderId="0" xfId="0" applyFont="1"/>
    <xf numFmtId="0" fontId="21" fillId="0" borderId="4" xfId="0" quotePrefix="1" applyFont="1" applyBorder="1" applyAlignment="1">
      <alignment horizontal="left" wrapText="1"/>
    </xf>
    <xf numFmtId="0" fontId="21" fillId="0" borderId="5" xfId="0" quotePrefix="1" applyFont="1" applyBorder="1" applyAlignment="1">
      <alignment horizontal="left" wrapText="1"/>
    </xf>
    <xf numFmtId="0" fontId="21" fillId="0" borderId="5" xfId="0" quotePrefix="1" applyFont="1" applyBorder="1" applyAlignment="1">
      <alignment horizontal="center" wrapText="1"/>
    </xf>
    <xf numFmtId="0" fontId="21" fillId="0" borderId="5" xfId="0" quotePrefix="1" applyFont="1" applyBorder="1" applyAlignment="1">
      <alignment horizontal="left"/>
    </xf>
    <xf numFmtId="0" fontId="21" fillId="0" borderId="1" xfId="0" applyFont="1" applyBorder="1" applyAlignment="1">
      <alignment horizontal="center" vertical="center" wrapText="1"/>
    </xf>
    <xf numFmtId="0" fontId="25" fillId="13" borderId="5" xfId="0" applyFont="1" applyFill="1" applyBorder="1"/>
    <xf numFmtId="3" fontId="21" fillId="13" borderId="1" xfId="0" applyNumberFormat="1" applyFont="1" applyFill="1" applyBorder="1" applyAlignment="1">
      <alignment horizontal="right"/>
    </xf>
    <xf numFmtId="3" fontId="21" fillId="0" borderId="1" xfId="0" applyNumberFormat="1" applyFont="1" applyBorder="1" applyAlignment="1">
      <alignment horizontal="right"/>
    </xf>
    <xf numFmtId="0" fontId="24" fillId="13" borderId="4" xfId="0" applyFont="1" applyFill="1" applyBorder="1" applyAlignment="1">
      <alignment horizontal="left"/>
    </xf>
    <xf numFmtId="3" fontId="21" fillId="13" borderId="1" xfId="0" applyNumberFormat="1" applyFont="1" applyFill="1" applyBorder="1" applyAlignment="1">
      <alignment horizontal="right" wrapText="1"/>
    </xf>
    <xf numFmtId="0" fontId="22" fillId="0" borderId="0" xfId="0" applyFont="1"/>
    <xf numFmtId="3" fontId="21" fillId="14" borderId="4" xfId="0" quotePrefix="1" applyNumberFormat="1" applyFont="1" applyFill="1" applyBorder="1" applyAlignment="1">
      <alignment horizontal="right"/>
    </xf>
    <xf numFmtId="3" fontId="21" fillId="13" borderId="4" xfId="0" quotePrefix="1" applyNumberFormat="1" applyFont="1" applyFill="1" applyBorder="1" applyAlignment="1">
      <alignment horizontal="right"/>
    </xf>
    <xf numFmtId="0" fontId="21" fillId="0" borderId="0" xfId="0" quotePrefix="1" applyFont="1" applyAlignment="1">
      <alignment horizontal="left" wrapText="1"/>
    </xf>
    <xf numFmtId="0" fontId="21" fillId="0" borderId="4" xfId="0" quotePrefix="1" applyFont="1" applyBorder="1" applyAlignment="1">
      <alignment wrapText="1"/>
    </xf>
    <xf numFmtId="0" fontId="21" fillId="0" borderId="5" xfId="0" quotePrefix="1" applyFont="1" applyBorder="1" applyAlignment="1">
      <alignment wrapText="1"/>
    </xf>
    <xf numFmtId="0" fontId="21" fillId="0" borderId="5" xfId="0" quotePrefix="1" applyFont="1" applyBorder="1"/>
    <xf numFmtId="0" fontId="21" fillId="0" borderId="4" xfId="0" quotePrefix="1" applyFont="1" applyBorder="1" applyAlignment="1">
      <alignment horizontal="center" vertical="center" wrapText="1"/>
    </xf>
    <xf numFmtId="0" fontId="21" fillId="0" borderId="5" xfId="0" quotePrefix="1" applyFont="1" applyBorder="1" applyAlignment="1">
      <alignment horizontal="center" vertical="center" wrapText="1"/>
    </xf>
    <xf numFmtId="0" fontId="21" fillId="0" borderId="5" xfId="0" quotePrefix="1" applyFont="1" applyBorder="1" applyAlignment="1">
      <alignment horizontal="center" vertical="center"/>
    </xf>
    <xf numFmtId="164" fontId="0" fillId="0" borderId="1" xfId="1" applyFont="1" applyFill="1" applyBorder="1" applyAlignment="1">
      <alignment horizontal="center" vertical="center" wrapText="1"/>
    </xf>
    <xf numFmtId="1" fontId="15" fillId="0" borderId="20" xfId="0" applyNumberFormat="1" applyFont="1" applyBorder="1" applyAlignment="1">
      <alignment horizontal="right" vertical="top" wrapText="1"/>
    </xf>
    <xf numFmtId="1" fontId="15" fillId="0" borderId="23" xfId="0" applyNumberFormat="1" applyFont="1" applyBorder="1" applyAlignment="1">
      <alignment horizontal="left" wrapText="1"/>
    </xf>
    <xf numFmtId="0" fontId="15" fillId="0" borderId="2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1" fontId="16" fillId="0" borderId="27" xfId="0" applyNumberFormat="1" applyFont="1" applyBorder="1" applyAlignment="1">
      <alignment horizontal="left" wrapText="1"/>
    </xf>
    <xf numFmtId="3" fontId="16" fillId="0" borderId="28" xfId="0" applyNumberFormat="1" applyFont="1" applyBorder="1" applyAlignment="1">
      <alignment horizontal="center" vertical="center" wrapText="1"/>
    </xf>
    <xf numFmtId="3" fontId="16" fillId="0" borderId="29" xfId="0" applyNumberFormat="1" applyFont="1" applyBorder="1"/>
    <xf numFmtId="3" fontId="16" fillId="0" borderId="29" xfId="0" applyNumberFormat="1" applyFont="1" applyBorder="1" applyAlignment="1">
      <alignment horizontal="center" wrapText="1"/>
    </xf>
    <xf numFmtId="3" fontId="16" fillId="0" borderId="29" xfId="0" applyNumberFormat="1" applyFont="1" applyBorder="1" applyAlignment="1">
      <alignment horizontal="center" vertical="center" wrapText="1"/>
    </xf>
    <xf numFmtId="3" fontId="16" fillId="0" borderId="30" xfId="0" applyNumberFormat="1" applyFont="1" applyBorder="1" applyAlignment="1">
      <alignment horizontal="center" vertical="center" wrapText="1"/>
    </xf>
    <xf numFmtId="3" fontId="16" fillId="0" borderId="31" xfId="0" applyNumberFormat="1" applyFont="1" applyBorder="1" applyAlignment="1">
      <alignment horizontal="center" vertical="center" wrapText="1"/>
    </xf>
    <xf numFmtId="1" fontId="16" fillId="0" borderId="32" xfId="0" applyNumberFormat="1" applyFont="1" applyBorder="1" applyAlignment="1">
      <alignment horizontal="left" wrapText="1"/>
    </xf>
    <xf numFmtId="3" fontId="16" fillId="0" borderId="33" xfId="0" applyNumberFormat="1" applyFont="1" applyBorder="1"/>
    <xf numFmtId="3" fontId="16" fillId="0" borderId="34" xfId="0" applyNumberFormat="1" applyFont="1" applyBorder="1"/>
    <xf numFmtId="3" fontId="16" fillId="0" borderId="35" xfId="0" applyNumberFormat="1" applyFont="1" applyBorder="1"/>
    <xf numFmtId="3" fontId="16" fillId="0" borderId="36" xfId="0" applyNumberFormat="1" applyFont="1" applyBorder="1"/>
    <xf numFmtId="3" fontId="16" fillId="0" borderId="8" xfId="0" applyNumberFormat="1" applyFont="1" applyBorder="1"/>
    <xf numFmtId="1" fontId="15" fillId="0" borderId="37" xfId="0" applyNumberFormat="1" applyFont="1" applyBorder="1" applyAlignment="1">
      <alignment wrapText="1"/>
    </xf>
    <xf numFmtId="3" fontId="15" fillId="0" borderId="24" xfId="0" applyNumberFormat="1" applyFont="1" applyBorder="1"/>
    <xf numFmtId="3" fontId="15" fillId="0" borderId="37" xfId="0" applyNumberFormat="1" applyFont="1" applyBorder="1"/>
    <xf numFmtId="0" fontId="30" fillId="0" borderId="1" xfId="0" applyFont="1" applyBorder="1" applyAlignment="1">
      <alignment horizontal="center" vertical="center"/>
    </xf>
    <xf numFmtId="0" fontId="33" fillId="15" borderId="4" xfId="0" applyFont="1" applyFill="1" applyBorder="1" applyAlignment="1">
      <alignment horizontal="center" vertical="center" wrapText="1"/>
    </xf>
    <xf numFmtId="0" fontId="33" fillId="15" borderId="1" xfId="0" applyFont="1" applyFill="1" applyBorder="1" applyAlignment="1">
      <alignment horizontal="center" vertical="center" wrapText="1"/>
    </xf>
    <xf numFmtId="4" fontId="33" fillId="15" borderId="1" xfId="0" applyNumberFormat="1" applyFont="1" applyFill="1" applyBorder="1" applyAlignment="1">
      <alignment horizontal="center" vertical="center" wrapText="1"/>
    </xf>
    <xf numFmtId="0" fontId="33" fillId="0" borderId="39" xfId="0" applyFont="1" applyBorder="1" applyAlignment="1">
      <alignment horizontal="center"/>
    </xf>
    <xf numFmtId="0" fontId="34" fillId="0" borderId="0" xfId="0" applyFont="1" applyAlignment="1">
      <alignment wrapText="1"/>
    </xf>
    <xf numFmtId="4" fontId="34" fillId="0" borderId="0" xfId="0" applyNumberFormat="1" applyFont="1" applyAlignment="1">
      <alignment wrapText="1"/>
    </xf>
    <xf numFmtId="4" fontId="34" fillId="0" borderId="0" xfId="0" applyNumberFormat="1" applyFont="1"/>
    <xf numFmtId="0" fontId="34" fillId="0" borderId="0" xfId="0" applyFont="1"/>
    <xf numFmtId="0" fontId="33" fillId="0" borderId="0" xfId="0" applyFont="1"/>
    <xf numFmtId="4" fontId="33" fillId="0" borderId="0" xfId="0" applyNumberFormat="1" applyFont="1"/>
    <xf numFmtId="49" fontId="34" fillId="0" borderId="0" xfId="0" applyNumberFormat="1" applyFont="1"/>
    <xf numFmtId="0" fontId="33" fillId="0" borderId="39" xfId="0" applyFont="1" applyBorder="1" applyAlignment="1">
      <alignment wrapText="1"/>
    </xf>
    <xf numFmtId="0" fontId="33" fillId="8" borderId="0" xfId="0" applyFont="1" applyFill="1"/>
    <xf numFmtId="0" fontId="15" fillId="0" borderId="39" xfId="0" applyFont="1" applyBorder="1" applyAlignment="1">
      <alignment horizontal="left"/>
    </xf>
    <xf numFmtId="0" fontId="15" fillId="0" borderId="0" xfId="0" applyFont="1"/>
    <xf numFmtId="4" fontId="15" fillId="0" borderId="0" xfId="0" applyNumberFormat="1" applyFont="1"/>
    <xf numFmtId="0" fontId="15" fillId="8" borderId="0" xfId="0" applyFont="1" applyFill="1"/>
    <xf numFmtId="0" fontId="15" fillId="6" borderId="1" xfId="0" applyFont="1" applyFill="1" applyBorder="1" applyAlignment="1">
      <alignment horizontal="center"/>
    </xf>
    <xf numFmtId="0" fontId="15" fillId="6" borderId="1" xfId="0" applyFont="1" applyFill="1" applyBorder="1" applyAlignment="1">
      <alignment wrapText="1"/>
    </xf>
    <xf numFmtId="4" fontId="35" fillId="6" borderId="1" xfId="0" applyNumberFormat="1" applyFont="1" applyFill="1" applyBorder="1" applyAlignment="1">
      <alignment horizontal="right" vertical="center"/>
    </xf>
    <xf numFmtId="169" fontId="35" fillId="6" borderId="1" xfId="0" applyNumberFormat="1" applyFont="1" applyFill="1" applyBorder="1" applyAlignment="1">
      <alignment horizontal="right" vertical="center"/>
    </xf>
    <xf numFmtId="4" fontId="35" fillId="8" borderId="1" xfId="0" applyNumberFormat="1" applyFont="1" applyFill="1" applyBorder="1" applyAlignment="1">
      <alignment horizontal="right" vertical="center"/>
    </xf>
    <xf numFmtId="4" fontId="15" fillId="6" borderId="1" xfId="0" applyNumberFormat="1" applyFont="1" applyFill="1" applyBorder="1" applyAlignment="1">
      <alignment horizontal="right" vertical="center"/>
    </xf>
    <xf numFmtId="0" fontId="15" fillId="16" borderId="1" xfId="0" applyFont="1" applyFill="1" applyBorder="1" applyAlignment="1">
      <alignment horizontal="center"/>
    </xf>
    <xf numFmtId="0" fontId="15" fillId="16" borderId="1" xfId="0" applyFont="1" applyFill="1" applyBorder="1" applyAlignment="1">
      <alignment wrapText="1"/>
    </xf>
    <xf numFmtId="4" fontId="35" fillId="16" borderId="1" xfId="0" applyNumberFormat="1" applyFont="1" applyFill="1" applyBorder="1" applyAlignment="1">
      <alignment horizontal="right" vertical="center"/>
    </xf>
    <xf numFmtId="4" fontId="15" fillId="16" borderId="1" xfId="0" applyNumberFormat="1" applyFont="1" applyFill="1" applyBorder="1"/>
    <xf numFmtId="0" fontId="16" fillId="0" borderId="1" xfId="0" applyFont="1" applyBorder="1"/>
    <xf numFmtId="4" fontId="17" fillId="0" borderId="1" xfId="0" applyNumberFormat="1" applyFont="1" applyBorder="1"/>
    <xf numFmtId="4" fontId="17" fillId="8" borderId="1" xfId="0" applyNumberFormat="1" applyFont="1" applyFill="1" applyBorder="1" applyAlignment="1">
      <alignment horizontal="right" vertical="center"/>
    </xf>
    <xf numFmtId="4" fontId="17" fillId="0" borderId="1" xfId="0" applyNumberFormat="1" applyFont="1" applyBorder="1" applyAlignment="1">
      <alignment horizontal="right" vertical="center"/>
    </xf>
    <xf numFmtId="4" fontId="16" fillId="0" borderId="1" xfId="0" applyNumberFormat="1" applyFont="1" applyBorder="1"/>
    <xf numFmtId="0" fontId="15" fillId="18" borderId="1" xfId="0" applyFont="1" applyFill="1" applyBorder="1" applyAlignment="1">
      <alignment horizontal="center"/>
    </xf>
    <xf numFmtId="0" fontId="15" fillId="18" borderId="1" xfId="0" applyFont="1" applyFill="1" applyBorder="1"/>
    <xf numFmtId="4" fontId="35" fillId="18" borderId="1" xfId="0" applyNumberFormat="1" applyFont="1" applyFill="1" applyBorder="1"/>
    <xf numFmtId="4" fontId="35" fillId="8" borderId="1" xfId="0" applyNumberFormat="1" applyFont="1" applyFill="1" applyBorder="1"/>
    <xf numFmtId="4" fontId="15" fillId="18" borderId="1" xfId="0" applyNumberFormat="1" applyFont="1" applyFill="1" applyBorder="1"/>
    <xf numFmtId="0" fontId="15" fillId="13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left" vertical="center"/>
    </xf>
    <xf numFmtId="4" fontId="17" fillId="13" borderId="1" xfId="0" applyNumberFormat="1" applyFont="1" applyFill="1" applyBorder="1"/>
    <xf numFmtId="4" fontId="17" fillId="13" borderId="1" xfId="0" applyNumberFormat="1" applyFont="1" applyFill="1" applyBorder="1" applyAlignment="1">
      <alignment horizontal="right" vertical="center"/>
    </xf>
    <xf numFmtId="0" fontId="15" fillId="8" borderId="1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left" vertical="center"/>
    </xf>
    <xf numFmtId="4" fontId="16" fillId="8" borderId="1" xfId="0" applyNumberFormat="1" applyFont="1" applyFill="1" applyBorder="1"/>
    <xf numFmtId="0" fontId="15" fillId="13" borderId="1" xfId="0" applyFont="1" applyFill="1" applyBorder="1" applyAlignment="1">
      <alignment horizontal="center"/>
    </xf>
    <xf numFmtId="0" fontId="15" fillId="13" borderId="1" xfId="0" applyFont="1" applyFill="1" applyBorder="1" applyAlignment="1">
      <alignment wrapText="1"/>
    </xf>
    <xf numFmtId="4" fontId="35" fillId="13" borderId="1" xfId="0" applyNumberFormat="1" applyFont="1" applyFill="1" applyBorder="1" applyAlignment="1">
      <alignment horizontal="right" vertical="center"/>
    </xf>
    <xf numFmtId="4" fontId="15" fillId="13" borderId="1" xfId="0" applyNumberFormat="1" applyFont="1" applyFill="1" applyBorder="1"/>
    <xf numFmtId="0" fontId="16" fillId="8" borderId="1" xfId="0" applyFont="1" applyFill="1" applyBorder="1"/>
    <xf numFmtId="4" fontId="17" fillId="8" borderId="1" xfId="0" applyNumberFormat="1" applyFont="1" applyFill="1" applyBorder="1"/>
    <xf numFmtId="4" fontId="16" fillId="8" borderId="1" xfId="0" applyNumberFormat="1" applyFont="1" applyFill="1" applyBorder="1" applyAlignment="1">
      <alignment horizontal="right" vertical="center"/>
    </xf>
    <xf numFmtId="4" fontId="16" fillId="0" borderId="1" xfId="0" applyNumberFormat="1" applyFont="1" applyBorder="1" applyAlignment="1">
      <alignment horizontal="right" vertical="center"/>
    </xf>
    <xf numFmtId="4" fontId="35" fillId="13" borderId="1" xfId="0" applyNumberFormat="1" applyFont="1" applyFill="1" applyBorder="1" applyAlignment="1">
      <alignment wrapText="1"/>
    </xf>
    <xf numFmtId="4" fontId="35" fillId="8" borderId="1" xfId="0" applyNumberFormat="1" applyFont="1" applyFill="1" applyBorder="1" applyAlignment="1">
      <alignment wrapText="1"/>
    </xf>
    <xf numFmtId="4" fontId="15" fillId="13" borderId="1" xfId="0" applyNumberFormat="1" applyFont="1" applyFill="1" applyBorder="1" applyAlignment="1">
      <alignment wrapText="1"/>
    </xf>
    <xf numFmtId="4" fontId="35" fillId="11" borderId="1" xfId="2" applyNumberFormat="1" applyFont="1" applyBorder="1" applyAlignment="1" applyProtection="1">
      <alignment horizontal="right" vertical="center"/>
    </xf>
    <xf numFmtId="4" fontId="35" fillId="19" borderId="1" xfId="0" applyNumberFormat="1" applyFont="1" applyFill="1" applyBorder="1"/>
    <xf numFmtId="4" fontId="15" fillId="13" borderId="1" xfId="0" applyNumberFormat="1" applyFont="1" applyFill="1" applyBorder="1" applyAlignment="1">
      <alignment horizontal="right" vertical="center"/>
    </xf>
    <xf numFmtId="0" fontId="16" fillId="19" borderId="1" xfId="0" applyFont="1" applyFill="1" applyBorder="1"/>
    <xf numFmtId="0" fontId="17" fillId="0" borderId="1" xfId="0" applyFont="1" applyBorder="1"/>
    <xf numFmtId="0" fontId="17" fillId="19" borderId="1" xfId="0" applyFont="1" applyFill="1" applyBorder="1"/>
    <xf numFmtId="4" fontId="35" fillId="16" borderId="1" xfId="0" applyNumberFormat="1" applyFont="1" applyFill="1" applyBorder="1" applyAlignment="1">
      <alignment wrapText="1"/>
    </xf>
    <xf numFmtId="4" fontId="15" fillId="16" borderId="1" xfId="0" applyNumberFormat="1" applyFont="1" applyFill="1" applyBorder="1" applyAlignment="1">
      <alignment wrapText="1"/>
    </xf>
    <xf numFmtId="4" fontId="35" fillId="12" borderId="1" xfId="3" applyNumberFormat="1" applyFont="1" applyBorder="1" applyAlignment="1" applyProtection="1">
      <alignment horizontal="right" vertical="center"/>
    </xf>
    <xf numFmtId="4" fontId="17" fillId="8" borderId="1" xfId="0" applyNumberFormat="1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>
      <alignment wrapText="1"/>
    </xf>
    <xf numFmtId="0" fontId="15" fillId="6" borderId="1" xfId="0" applyFont="1" applyFill="1" applyBorder="1" applyAlignment="1">
      <alignment vertical="center" wrapText="1" shrinkToFit="1"/>
    </xf>
    <xf numFmtId="4" fontId="35" fillId="20" borderId="1" xfId="0" applyNumberFormat="1" applyFont="1" applyFill="1" applyBorder="1" applyAlignment="1">
      <alignment horizontal="right" vertical="center"/>
    </xf>
    <xf numFmtId="2" fontId="15" fillId="6" borderId="1" xfId="0" applyNumberFormat="1" applyFont="1" applyFill="1" applyBorder="1" applyAlignment="1">
      <alignment horizontal="right"/>
    </xf>
    <xf numFmtId="0" fontId="15" fillId="16" borderId="1" xfId="0" applyFont="1" applyFill="1" applyBorder="1" applyAlignment="1">
      <alignment horizontal="left" vertical="center" wrapText="1" shrinkToFit="1"/>
    </xf>
    <xf numFmtId="4" fontId="35" fillId="21" borderId="1" xfId="0" applyNumberFormat="1" applyFont="1" applyFill="1" applyBorder="1" applyAlignment="1">
      <alignment horizontal="right" vertical="center"/>
    </xf>
    <xf numFmtId="2" fontId="15" fillId="16" borderId="1" xfId="0" applyNumberFormat="1" applyFont="1" applyFill="1" applyBorder="1" applyAlignment="1">
      <alignment horizontal="right"/>
    </xf>
    <xf numFmtId="0" fontId="15" fillId="17" borderId="1" xfId="0" applyFont="1" applyFill="1" applyBorder="1" applyAlignment="1">
      <alignment vertical="center"/>
    </xf>
    <xf numFmtId="0" fontId="15" fillId="17" borderId="1" xfId="0" applyFont="1" applyFill="1" applyBorder="1" applyAlignment="1">
      <alignment vertical="center" wrapText="1"/>
    </xf>
    <xf numFmtId="4" fontId="15" fillId="17" borderId="1" xfId="0" applyNumberFormat="1" applyFont="1" applyFill="1" applyBorder="1" applyAlignment="1">
      <alignment vertical="center" wrapText="1"/>
    </xf>
    <xf numFmtId="4" fontId="35" fillId="17" borderId="1" xfId="0" applyNumberFormat="1" applyFont="1" applyFill="1" applyBorder="1" applyAlignment="1">
      <alignment vertical="center" wrapText="1"/>
    </xf>
    <xf numFmtId="2" fontId="0" fillId="0" borderId="0" xfId="0" applyNumberFormat="1"/>
    <xf numFmtId="3" fontId="0" fillId="0" borderId="0" xfId="0" applyNumberFormat="1"/>
    <xf numFmtId="4" fontId="35" fillId="21" borderId="1" xfId="0" applyNumberFormat="1" applyFont="1" applyFill="1" applyBorder="1"/>
    <xf numFmtId="4" fontId="17" fillId="18" borderId="1" xfId="0" applyNumberFormat="1" applyFont="1" applyFill="1" applyBorder="1" applyAlignment="1">
      <alignment horizontal="right" vertical="center"/>
    </xf>
    <xf numFmtId="4" fontId="16" fillId="18" borderId="1" xfId="0" applyNumberFormat="1" applyFont="1" applyFill="1" applyBorder="1"/>
    <xf numFmtId="4" fontId="35" fillId="22" borderId="1" xfId="0" applyNumberFormat="1" applyFont="1" applyFill="1" applyBorder="1" applyAlignment="1">
      <alignment horizontal="right" vertical="center"/>
    </xf>
    <xf numFmtId="4" fontId="35" fillId="22" borderId="1" xfId="0" applyNumberFormat="1" applyFont="1" applyFill="1" applyBorder="1"/>
    <xf numFmtId="4" fontId="35" fillId="22" borderId="1" xfId="2" applyNumberFormat="1" applyFont="1" applyFill="1" applyBorder="1" applyAlignment="1" applyProtection="1">
      <alignment horizontal="right" vertical="center"/>
    </xf>
    <xf numFmtId="4" fontId="0" fillId="0" borderId="0" xfId="0" applyNumberFormat="1"/>
    <xf numFmtId="0" fontId="0" fillId="19" borderId="0" xfId="0" applyFill="1"/>
    <xf numFmtId="0" fontId="39" fillId="0" borderId="1" xfId="0" applyFont="1" applyBorder="1" applyAlignment="1">
      <alignment horizontal="center" wrapText="1"/>
    </xf>
    <xf numFmtId="168" fontId="0" fillId="0" borderId="1" xfId="0" applyNumberFormat="1" applyBorder="1"/>
    <xf numFmtId="0" fontId="21" fillId="0" borderId="0" xfId="0" quotePrefix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0" xfId="0" applyFont="1"/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24" fillId="13" borderId="4" xfId="0" applyFont="1" applyFill="1" applyBorder="1" applyAlignment="1">
      <alignment horizontal="left" wrapText="1"/>
    </xf>
    <xf numFmtId="0" fontId="25" fillId="13" borderId="5" xfId="0" applyFont="1" applyFill="1" applyBorder="1" applyAlignment="1">
      <alignment wrapText="1"/>
    </xf>
    <xf numFmtId="0" fontId="25" fillId="13" borderId="5" xfId="0" applyFont="1" applyFill="1" applyBorder="1"/>
    <xf numFmtId="0" fontId="24" fillId="0" borderId="4" xfId="0" applyFont="1" applyBorder="1" applyAlignment="1">
      <alignment horizontal="left" wrapText="1"/>
    </xf>
    <xf numFmtId="0" fontId="25" fillId="0" borderId="5" xfId="0" applyFont="1" applyBorder="1" applyAlignment="1">
      <alignment wrapText="1"/>
    </xf>
    <xf numFmtId="0" fontId="25" fillId="0" borderId="5" xfId="0" applyFont="1" applyBorder="1"/>
    <xf numFmtId="0" fontId="24" fillId="0" borderId="4" xfId="0" quotePrefix="1" applyFont="1" applyBorder="1" applyAlignment="1">
      <alignment horizontal="left"/>
    </xf>
    <xf numFmtId="0" fontId="24" fillId="0" borderId="4" xfId="0" quotePrefix="1" applyFont="1" applyBorder="1" applyAlignment="1">
      <alignment horizontal="left" wrapText="1"/>
    </xf>
    <xf numFmtId="0" fontId="24" fillId="13" borderId="4" xfId="0" quotePrefix="1" applyFont="1" applyFill="1" applyBorder="1" applyAlignment="1">
      <alignment horizontal="left" wrapText="1"/>
    </xf>
    <xf numFmtId="0" fontId="21" fillId="14" borderId="4" xfId="0" applyFont="1" applyFill="1" applyBorder="1" applyAlignment="1">
      <alignment horizontal="left" wrapText="1"/>
    </xf>
    <xf numFmtId="0" fontId="21" fillId="14" borderId="5" xfId="0" applyFont="1" applyFill="1" applyBorder="1" applyAlignment="1">
      <alignment horizontal="left" wrapText="1"/>
    </xf>
    <xf numFmtId="0" fontId="21" fillId="14" borderId="6" xfId="0" applyFont="1" applyFill="1" applyBorder="1" applyAlignment="1">
      <alignment horizontal="left" wrapText="1"/>
    </xf>
    <xf numFmtId="0" fontId="21" fillId="13" borderId="4" xfId="0" applyFont="1" applyFill="1" applyBorder="1" applyAlignment="1">
      <alignment horizontal="left" wrapText="1"/>
    </xf>
    <xf numFmtId="0" fontId="21" fillId="13" borderId="5" xfId="0" applyFont="1" applyFill="1" applyBorder="1" applyAlignment="1">
      <alignment horizontal="left" wrapText="1"/>
    </xf>
    <xf numFmtId="0" fontId="21" fillId="13" borderId="6" xfId="0" applyFont="1" applyFill="1" applyBorder="1" applyAlignment="1">
      <alignment horizontal="left" wrapText="1"/>
    </xf>
    <xf numFmtId="0" fontId="26" fillId="0" borderId="0" xfId="0" applyFont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3" fillId="0" borderId="0" xfId="0" applyFont="1" applyAlignment="1">
      <alignment vertical="top" wrapText="1" readingOrder="1"/>
    </xf>
    <xf numFmtId="0" fontId="13" fillId="0" borderId="0" xfId="0" applyFont="1" applyAlignment="1">
      <alignment horizontal="center" vertical="top" wrapText="1" readingOrder="1"/>
    </xf>
    <xf numFmtId="0" fontId="11" fillId="0" borderId="0" xfId="0" applyFont="1" applyAlignment="1">
      <alignment horizontal="center" vertical="top" wrapText="1" readingOrder="1"/>
    </xf>
    <xf numFmtId="2" fontId="15" fillId="10" borderId="4" xfId="0" applyNumberFormat="1" applyFont="1" applyFill="1" applyBorder="1" applyAlignment="1">
      <alignment horizontal="center" vertical="center"/>
    </xf>
    <xf numFmtId="2" fontId="15" fillId="10" borderId="5" xfId="0" applyNumberFormat="1" applyFont="1" applyFill="1" applyBorder="1" applyAlignment="1">
      <alignment horizontal="center" vertical="center"/>
    </xf>
    <xf numFmtId="2" fontId="15" fillId="10" borderId="6" xfId="0" applyNumberFormat="1" applyFont="1" applyFill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/>
    </xf>
    <xf numFmtId="2" fontId="17" fillId="0" borderId="6" xfId="0" applyNumberFormat="1" applyFont="1" applyBorder="1" applyAlignment="1">
      <alignment horizontal="center"/>
    </xf>
    <xf numFmtId="2" fontId="15" fillId="0" borderId="4" xfId="0" applyNumberFormat="1" applyFont="1" applyBorder="1" applyAlignment="1">
      <alignment horizontal="center"/>
    </xf>
    <xf numFmtId="2" fontId="15" fillId="0" borderId="6" xfId="0" applyNumberFormat="1" applyFont="1" applyBorder="1" applyAlignment="1">
      <alignment horizontal="center"/>
    </xf>
    <xf numFmtId="2" fontId="15" fillId="0" borderId="12" xfId="0" applyNumberFormat="1" applyFont="1" applyBorder="1" applyAlignment="1">
      <alignment horizontal="center"/>
    </xf>
    <xf numFmtId="0" fontId="18" fillId="7" borderId="4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6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8" fillId="0" borderId="21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3" fontId="15" fillId="0" borderId="21" xfId="0" applyNumberFormat="1" applyFont="1" applyBorder="1" applyAlignment="1">
      <alignment horizontal="center"/>
    </xf>
    <xf numFmtId="3" fontId="15" fillId="0" borderId="7" xfId="0" applyNumberFormat="1" applyFont="1" applyBorder="1" applyAlignment="1">
      <alignment horizontal="center"/>
    </xf>
    <xf numFmtId="3" fontId="15" fillId="0" borderId="22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 readingOrder="1"/>
    </xf>
    <xf numFmtId="0" fontId="3" fillId="0" borderId="6" xfId="0" applyFont="1" applyBorder="1" applyAlignment="1">
      <alignment horizontal="center" vertical="center" wrapText="1" readingOrder="1"/>
    </xf>
    <xf numFmtId="165" fontId="4" fillId="2" borderId="1" xfId="0" applyNumberFormat="1" applyFont="1" applyFill="1" applyBorder="1" applyAlignment="1">
      <alignment horizontal="right" vertical="center" wrapText="1" readingOrder="1"/>
    </xf>
    <xf numFmtId="0" fontId="0" fillId="3" borderId="1" xfId="0" applyFill="1" applyBorder="1"/>
    <xf numFmtId="165" fontId="5" fillId="4" borderId="1" xfId="0" applyNumberFormat="1" applyFont="1" applyFill="1" applyBorder="1" applyAlignment="1">
      <alignment horizontal="right" vertical="center" wrapText="1" readingOrder="1"/>
    </xf>
    <xf numFmtId="0" fontId="0" fillId="5" borderId="1" xfId="0" applyFill="1" applyBorder="1"/>
    <xf numFmtId="165" fontId="6" fillId="0" borderId="1" xfId="0" applyNumberFormat="1" applyFont="1" applyBorder="1" applyAlignment="1">
      <alignment horizontal="right" vertical="center" wrapText="1" readingOrder="1"/>
    </xf>
    <xf numFmtId="0" fontId="0" fillId="0" borderId="1" xfId="0" applyBorder="1"/>
    <xf numFmtId="165" fontId="3" fillId="0" borderId="1" xfId="0" applyNumberFormat="1" applyFont="1" applyBorder="1" applyAlignment="1">
      <alignment horizontal="right" vertical="center" wrapText="1" readingOrder="1"/>
    </xf>
    <xf numFmtId="0" fontId="0" fillId="0" borderId="0" xfId="0"/>
    <xf numFmtId="0" fontId="14" fillId="0" borderId="0" xfId="0" applyFont="1"/>
    <xf numFmtId="0" fontId="8" fillId="0" borderId="0" xfId="0" applyFont="1"/>
    <xf numFmtId="0" fontId="31" fillId="0" borderId="4" xfId="0" applyFont="1" applyBorder="1" applyAlignment="1">
      <alignment horizontal="right"/>
    </xf>
    <xf numFmtId="0" fontId="31" fillId="0" borderId="6" xfId="0" applyFont="1" applyBorder="1" applyAlignment="1">
      <alignment horizontal="right"/>
    </xf>
    <xf numFmtId="165" fontId="6" fillId="4" borderId="1" xfId="0" applyNumberFormat="1" applyFont="1" applyFill="1" applyBorder="1" applyAlignment="1">
      <alignment horizontal="right" vertical="center" wrapText="1" readingOrder="1"/>
    </xf>
    <xf numFmtId="0" fontId="32" fillId="0" borderId="38" xfId="0" applyFont="1" applyBorder="1" applyAlignment="1">
      <alignment horizontal="center" vertical="center"/>
    </xf>
  </cellXfs>
  <cellStyles count="4">
    <cellStyle name="40% - Isticanje1" xfId="2" builtinId="31"/>
    <cellStyle name="60% - Isticanje1" xfId="3" builtinId="32"/>
    <cellStyle name="Normalno" xfId="0" builtinId="0"/>
    <cellStyle name="Zarez" xfId="1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696969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</xdr:colOff>
      <xdr:row>10</xdr:row>
      <xdr:rowOff>0</xdr:rowOff>
    </xdr:from>
    <xdr:to>
      <xdr:col>1</xdr:col>
      <xdr:colOff>1303020</xdr:colOff>
      <xdr:row>11</xdr:row>
      <xdr:rowOff>982980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E49CD69E-AD83-4EF4-BC84-3793782594C3}"/>
            </a:ext>
          </a:extLst>
        </xdr:cNvPr>
        <xdr:cNvSpPr>
          <a:spLocks noChangeShapeType="1"/>
        </xdr:cNvSpPr>
      </xdr:nvSpPr>
      <xdr:spPr bwMode="auto">
        <a:xfrm>
          <a:off x="15240" y="21381720"/>
          <a:ext cx="1287780" cy="131826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44</xdr:row>
      <xdr:rowOff>19050</xdr:rowOff>
    </xdr:from>
    <xdr:to>
      <xdr:col>1</xdr:col>
      <xdr:colOff>0</xdr:colOff>
      <xdr:row>46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83445B-DA3D-4FF7-AA68-6DFD6A499543}"/>
            </a:ext>
          </a:extLst>
        </xdr:cNvPr>
        <xdr:cNvSpPr>
          <a:spLocks noChangeShapeType="1"/>
        </xdr:cNvSpPr>
      </xdr:nvSpPr>
      <xdr:spPr bwMode="auto">
        <a:xfrm>
          <a:off x="19050" y="28670250"/>
          <a:ext cx="1257300" cy="1457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19050</xdr:colOff>
      <xdr:row>54</xdr:row>
      <xdr:rowOff>19050</xdr:rowOff>
    </xdr:from>
    <xdr:to>
      <xdr:col>1</xdr:col>
      <xdr:colOff>0</xdr:colOff>
      <xdr:row>56</xdr:row>
      <xdr:rowOff>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F4F8C0D6-4EA7-44A6-8CC0-EF0A24F2625F}"/>
            </a:ext>
          </a:extLst>
        </xdr:cNvPr>
        <xdr:cNvSpPr>
          <a:spLocks noChangeShapeType="1"/>
        </xdr:cNvSpPr>
      </xdr:nvSpPr>
      <xdr:spPr bwMode="auto">
        <a:xfrm>
          <a:off x="19050" y="31803975"/>
          <a:ext cx="1257300" cy="1457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A017B-0FD9-49DB-8A1D-072EFC8D4041}">
  <dimension ref="B2:N30"/>
  <sheetViews>
    <sheetView tabSelected="1" workbookViewId="0">
      <selection activeCell="B2" sqref="B2:I2"/>
    </sheetView>
  </sheetViews>
  <sheetFormatPr defaultRowHeight="15"/>
  <cols>
    <col min="7" max="7" width="17.7109375" customWidth="1"/>
    <col min="8" max="8" width="20.140625" customWidth="1"/>
    <col min="9" max="9" width="25.7109375" customWidth="1"/>
  </cols>
  <sheetData>
    <row r="2" spans="2:14" ht="51" customHeight="1">
      <c r="B2" s="222" t="s">
        <v>377</v>
      </c>
      <c r="C2" s="222"/>
      <c r="D2" s="222"/>
      <c r="E2" s="222"/>
      <c r="F2" s="222"/>
      <c r="G2" s="222"/>
      <c r="H2" s="222"/>
      <c r="I2" s="222"/>
    </row>
    <row r="3" spans="2:14" ht="16.5">
      <c r="B3" s="222" t="s">
        <v>214</v>
      </c>
      <c r="C3" s="222"/>
      <c r="D3" s="222"/>
      <c r="E3" s="222"/>
      <c r="F3" s="222"/>
      <c r="G3" s="222"/>
      <c r="H3" s="223"/>
      <c r="I3" s="223"/>
    </row>
    <row r="4" spans="2:14" ht="16.5">
      <c r="B4" s="84"/>
      <c r="C4" s="85"/>
      <c r="D4" s="85"/>
      <c r="E4" s="85"/>
      <c r="F4" s="85"/>
      <c r="G4" s="86"/>
      <c r="H4" s="86"/>
      <c r="I4" s="86"/>
    </row>
    <row r="5" spans="2:14" ht="49.5">
      <c r="B5" s="104"/>
      <c r="C5" s="105"/>
      <c r="D5" s="105"/>
      <c r="E5" s="105"/>
      <c r="F5" s="106"/>
      <c r="G5" s="91" t="s">
        <v>235</v>
      </c>
      <c r="H5" s="91" t="s">
        <v>236</v>
      </c>
      <c r="I5" s="91" t="s">
        <v>237</v>
      </c>
    </row>
    <row r="6" spans="2:14" ht="16.5">
      <c r="B6" s="224" t="s">
        <v>215</v>
      </c>
      <c r="C6" s="225"/>
      <c r="D6" s="225"/>
      <c r="E6" s="225"/>
      <c r="F6" s="226"/>
      <c r="G6" s="93">
        <f>G7</f>
        <v>936839</v>
      </c>
      <c r="H6" s="93">
        <v>930000</v>
      </c>
      <c r="I6" s="93">
        <v>930000</v>
      </c>
    </row>
    <row r="7" spans="2:14" ht="16.5">
      <c r="B7" s="227" t="s">
        <v>216</v>
      </c>
      <c r="C7" s="228"/>
      <c r="D7" s="228"/>
      <c r="E7" s="228"/>
      <c r="F7" s="229"/>
      <c r="G7" s="94">
        <v>936839</v>
      </c>
      <c r="H7" s="94">
        <v>930000</v>
      </c>
      <c r="I7" s="94">
        <v>930000</v>
      </c>
    </row>
    <row r="8" spans="2:14" ht="16.5">
      <c r="B8" s="230" t="s">
        <v>217</v>
      </c>
      <c r="C8" s="229"/>
      <c r="D8" s="229"/>
      <c r="E8" s="229"/>
      <c r="F8" s="229"/>
      <c r="G8" s="94">
        <v>0</v>
      </c>
      <c r="H8" s="94">
        <v>0</v>
      </c>
      <c r="I8" s="94">
        <v>0</v>
      </c>
    </row>
    <row r="9" spans="2:14" ht="16.5">
      <c r="B9" s="95" t="s">
        <v>218</v>
      </c>
      <c r="C9" s="92"/>
      <c r="D9" s="92"/>
      <c r="E9" s="92"/>
      <c r="F9" s="92"/>
      <c r="G9" s="93">
        <f>G10+G11</f>
        <v>936839</v>
      </c>
      <c r="H9" s="93">
        <v>930000</v>
      </c>
      <c r="I9" s="93">
        <v>930000</v>
      </c>
    </row>
    <row r="10" spans="2:14" ht="16.5">
      <c r="B10" s="231" t="s">
        <v>219</v>
      </c>
      <c r="C10" s="228"/>
      <c r="D10" s="228"/>
      <c r="E10" s="228"/>
      <c r="F10" s="228"/>
      <c r="G10" s="94">
        <f>G7-G11</f>
        <v>877789</v>
      </c>
      <c r="H10" s="94">
        <v>870000</v>
      </c>
      <c r="I10" s="94">
        <v>870000</v>
      </c>
    </row>
    <row r="11" spans="2:14" ht="16.5">
      <c r="B11" s="230" t="s">
        <v>220</v>
      </c>
      <c r="C11" s="229"/>
      <c r="D11" s="229"/>
      <c r="E11" s="229"/>
      <c r="F11" s="229"/>
      <c r="G11" s="94">
        <v>59050</v>
      </c>
      <c r="H11" s="94">
        <v>60000</v>
      </c>
      <c r="I11" s="94">
        <v>60000</v>
      </c>
    </row>
    <row r="12" spans="2:14" ht="16.5">
      <c r="B12" s="232" t="s">
        <v>221</v>
      </c>
      <c r="C12" s="225"/>
      <c r="D12" s="225"/>
      <c r="E12" s="225"/>
      <c r="F12" s="225"/>
      <c r="G12" s="96">
        <f>G6-G9</f>
        <v>0</v>
      </c>
      <c r="H12" s="96">
        <f>H6-H9</f>
        <v>0</v>
      </c>
      <c r="I12" s="96">
        <f>I6-I9</f>
        <v>0</v>
      </c>
      <c r="L12" s="208"/>
    </row>
    <row r="13" spans="2:14" ht="16.5">
      <c r="B13" s="222"/>
      <c r="C13" s="220"/>
      <c r="D13" s="220"/>
      <c r="E13" s="220"/>
      <c r="F13" s="220"/>
      <c r="G13" s="221"/>
      <c r="H13" s="221"/>
      <c r="I13" s="221"/>
    </row>
    <row r="14" spans="2:14" ht="49.5">
      <c r="B14" s="101"/>
      <c r="C14" s="102"/>
      <c r="D14" s="102"/>
      <c r="E14" s="102"/>
      <c r="F14" s="103"/>
      <c r="G14" s="91" t="s">
        <v>235</v>
      </c>
      <c r="H14" s="91" t="s">
        <v>236</v>
      </c>
      <c r="I14" s="91" t="s">
        <v>237</v>
      </c>
      <c r="N14" s="208"/>
    </row>
    <row r="15" spans="2:14" ht="16.5">
      <c r="B15" s="233" t="s">
        <v>222</v>
      </c>
      <c r="C15" s="234"/>
      <c r="D15" s="234"/>
      <c r="E15" s="234"/>
      <c r="F15" s="235"/>
      <c r="G15" s="98">
        <v>0</v>
      </c>
      <c r="H15" s="98">
        <v>0</v>
      </c>
      <c r="I15" s="98">
        <v>0</v>
      </c>
    </row>
    <row r="16" spans="2:14" ht="16.5">
      <c r="B16" s="236" t="s">
        <v>223</v>
      </c>
      <c r="C16" s="237"/>
      <c r="D16" s="237"/>
      <c r="E16" s="237"/>
      <c r="F16" s="238"/>
      <c r="G16" s="99">
        <v>0</v>
      </c>
      <c r="H16" s="99">
        <v>0</v>
      </c>
      <c r="I16" s="99">
        <v>0</v>
      </c>
    </row>
    <row r="17" spans="2:9" ht="16.5">
      <c r="B17" s="219"/>
      <c r="C17" s="220"/>
      <c r="D17" s="220"/>
      <c r="E17" s="220"/>
      <c r="F17" s="220"/>
      <c r="G17" s="221"/>
      <c r="H17" s="221"/>
      <c r="I17" s="221"/>
    </row>
    <row r="18" spans="2:9" ht="49.5">
      <c r="B18" s="87"/>
      <c r="C18" s="88"/>
      <c r="D18" s="88"/>
      <c r="E18" s="89"/>
      <c r="F18" s="90"/>
      <c r="G18" s="91" t="s">
        <v>235</v>
      </c>
      <c r="H18" s="91" t="s">
        <v>236</v>
      </c>
      <c r="I18" s="91" t="s">
        <v>237</v>
      </c>
    </row>
    <row r="19" spans="2:9" ht="16.5">
      <c r="B19" s="227" t="s">
        <v>224</v>
      </c>
      <c r="C19" s="228"/>
      <c r="D19" s="228"/>
      <c r="E19" s="228"/>
      <c r="F19" s="228"/>
      <c r="G19" s="94"/>
      <c r="H19" s="94"/>
      <c r="I19" s="94"/>
    </row>
    <row r="20" spans="2:9" ht="16.5">
      <c r="B20" s="227" t="s">
        <v>225</v>
      </c>
      <c r="C20" s="228"/>
      <c r="D20" s="228"/>
      <c r="E20" s="228"/>
      <c r="F20" s="228"/>
      <c r="G20" s="94"/>
      <c r="H20" s="94"/>
      <c r="I20" s="94"/>
    </row>
    <row r="21" spans="2:9" ht="16.5">
      <c r="B21" s="232" t="s">
        <v>226</v>
      </c>
      <c r="C21" s="225"/>
      <c r="D21" s="225"/>
      <c r="E21" s="225"/>
      <c r="F21" s="225"/>
      <c r="G21" s="93">
        <f>G19-G20</f>
        <v>0</v>
      </c>
      <c r="H21" s="93">
        <f>H19-H20</f>
        <v>0</v>
      </c>
      <c r="I21" s="93">
        <f>I19-I20</f>
        <v>0</v>
      </c>
    </row>
    <row r="22" spans="2:9" ht="16.5">
      <c r="B22" s="219"/>
      <c r="C22" s="220"/>
      <c r="D22" s="220"/>
      <c r="E22" s="220"/>
      <c r="F22" s="220"/>
      <c r="G22" s="221"/>
      <c r="H22" s="221"/>
      <c r="I22" s="221"/>
    </row>
    <row r="23" spans="2:9" ht="16.5">
      <c r="B23" s="231" t="s">
        <v>227</v>
      </c>
      <c r="C23" s="228"/>
      <c r="D23" s="228"/>
      <c r="E23" s="228"/>
      <c r="F23" s="228"/>
      <c r="G23" s="94">
        <v>0</v>
      </c>
      <c r="H23" s="94">
        <v>0</v>
      </c>
      <c r="I23" s="94">
        <v>0</v>
      </c>
    </row>
    <row r="24" spans="2:9" ht="16.5">
      <c r="B24" s="100"/>
      <c r="C24" s="85"/>
      <c r="D24" s="85"/>
      <c r="E24" s="85"/>
      <c r="F24" s="85"/>
      <c r="G24" s="97"/>
      <c r="H24" s="97"/>
      <c r="I24" s="97"/>
    </row>
    <row r="25" spans="2:9" ht="16.5" customHeight="1">
      <c r="B25" s="239" t="s">
        <v>228</v>
      </c>
      <c r="C25" s="239"/>
      <c r="D25" s="239"/>
      <c r="E25" s="239"/>
      <c r="F25" s="239"/>
      <c r="G25" s="239"/>
      <c r="H25" s="239"/>
      <c r="I25" s="239"/>
    </row>
    <row r="26" spans="2:9">
      <c r="B26" s="239"/>
      <c r="C26" s="239"/>
      <c r="D26" s="239"/>
      <c r="E26" s="239"/>
      <c r="F26" s="239"/>
      <c r="G26" s="239"/>
      <c r="H26" s="239"/>
      <c r="I26" s="239"/>
    </row>
    <row r="27" spans="2:9">
      <c r="B27" s="239"/>
      <c r="C27" s="239"/>
      <c r="D27" s="239"/>
      <c r="E27" s="239"/>
      <c r="F27" s="239"/>
      <c r="G27" s="239"/>
      <c r="H27" s="239"/>
      <c r="I27" s="239"/>
    </row>
    <row r="28" spans="2:9">
      <c r="B28" s="239"/>
      <c r="C28" s="239"/>
      <c r="D28" s="239"/>
      <c r="E28" s="239"/>
      <c r="F28" s="239"/>
      <c r="G28" s="239"/>
      <c r="H28" s="239"/>
      <c r="I28" s="239"/>
    </row>
    <row r="29" spans="2:9">
      <c r="B29" s="239"/>
      <c r="C29" s="239"/>
      <c r="D29" s="239"/>
      <c r="E29" s="239"/>
      <c r="F29" s="239"/>
      <c r="G29" s="239"/>
      <c r="H29" s="239"/>
      <c r="I29" s="239"/>
    </row>
    <row r="30" spans="2:9">
      <c r="B30" s="239"/>
      <c r="C30" s="239"/>
      <c r="D30" s="239"/>
      <c r="E30" s="239"/>
      <c r="F30" s="239"/>
      <c r="G30" s="239"/>
      <c r="H30" s="239"/>
      <c r="I30" s="239"/>
    </row>
  </sheetData>
  <mergeCells count="18">
    <mergeCell ref="B25:I30"/>
    <mergeCell ref="B19:F19"/>
    <mergeCell ref="B20:F20"/>
    <mergeCell ref="B21:F21"/>
    <mergeCell ref="B22:I22"/>
    <mergeCell ref="B23:F23"/>
    <mergeCell ref="B17:I17"/>
    <mergeCell ref="B2:I2"/>
    <mergeCell ref="B3:I3"/>
    <mergeCell ref="B6:F6"/>
    <mergeCell ref="B7:F7"/>
    <mergeCell ref="B8:F8"/>
    <mergeCell ref="B10:F10"/>
    <mergeCell ref="B11:F11"/>
    <mergeCell ref="B12:F12"/>
    <mergeCell ref="B13:I13"/>
    <mergeCell ref="B15:F15"/>
    <mergeCell ref="B16:F1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7962C-BEA0-48A6-8140-87BE87C4C086}">
  <dimension ref="A1:M63"/>
  <sheetViews>
    <sheetView topLeftCell="A52" workbookViewId="0">
      <selection activeCell="D69" sqref="D69"/>
    </sheetView>
  </sheetViews>
  <sheetFormatPr defaultRowHeight="15"/>
  <cols>
    <col min="2" max="2" width="20.42578125" customWidth="1"/>
    <col min="3" max="4" width="15.5703125" customWidth="1"/>
    <col min="5" max="5" width="18" customWidth="1"/>
    <col min="6" max="6" width="18.7109375" customWidth="1"/>
    <col min="7" max="7" width="18.42578125" customWidth="1"/>
    <col min="8" max="8" width="13.7109375" customWidth="1"/>
    <col min="9" max="10" width="8.85546875" hidden="1" customWidth="1"/>
    <col min="11" max="11" width="7" customWidth="1"/>
    <col min="12" max="12" width="13" customWidth="1"/>
    <col min="13" max="13" width="13.42578125" customWidth="1"/>
  </cols>
  <sheetData>
    <row r="1" spans="1:12" ht="23.45" customHeight="1">
      <c r="B1" s="242" t="s">
        <v>0</v>
      </c>
      <c r="C1" s="242"/>
      <c r="D1" s="242"/>
      <c r="E1" s="242"/>
      <c r="F1" s="242"/>
      <c r="H1" s="24"/>
      <c r="I1" s="28" t="s">
        <v>196</v>
      </c>
      <c r="L1" s="1"/>
    </row>
    <row r="2" spans="1:12">
      <c r="B2" s="242" t="s">
        <v>3</v>
      </c>
      <c r="C2" s="242"/>
      <c r="D2" s="242"/>
      <c r="E2" s="242"/>
      <c r="F2" s="242"/>
      <c r="G2" s="242"/>
      <c r="H2" s="242"/>
      <c r="I2" s="242"/>
      <c r="L2" s="1"/>
    </row>
    <row r="3" spans="1:12">
      <c r="B3" s="242" t="s">
        <v>4</v>
      </c>
      <c r="C3" s="242"/>
      <c r="D3" s="242"/>
      <c r="E3" s="242"/>
      <c r="F3" s="242"/>
      <c r="G3" s="242"/>
      <c r="H3" s="242"/>
      <c r="I3" s="242"/>
      <c r="L3" s="1"/>
    </row>
    <row r="4" spans="1:12">
      <c r="B4" s="242" t="s">
        <v>5</v>
      </c>
      <c r="C4" s="242"/>
      <c r="D4" s="242"/>
      <c r="E4" s="242"/>
      <c r="F4" s="242"/>
      <c r="G4" s="242"/>
      <c r="H4" s="242"/>
      <c r="I4" s="242"/>
      <c r="L4" s="1"/>
    </row>
    <row r="5" spans="1:12">
      <c r="L5" s="1"/>
    </row>
    <row r="6" spans="1:12">
      <c r="B6" s="243" t="s">
        <v>230</v>
      </c>
      <c r="C6" s="243"/>
      <c r="D6" s="243"/>
      <c r="E6" s="243"/>
      <c r="F6" s="243"/>
      <c r="G6" s="243"/>
      <c r="H6" s="243"/>
      <c r="I6" s="243"/>
      <c r="J6" s="243"/>
      <c r="K6" s="243"/>
      <c r="L6" s="1"/>
    </row>
    <row r="7" spans="1:12">
      <c r="L7" s="1"/>
    </row>
    <row r="8" spans="1:12">
      <c r="B8" s="244" t="s">
        <v>234</v>
      </c>
      <c r="C8" s="244"/>
      <c r="D8" s="244"/>
      <c r="E8" s="244"/>
      <c r="F8" s="244"/>
      <c r="G8" s="244"/>
      <c r="H8" s="244"/>
      <c r="I8" s="244"/>
      <c r="J8" s="244"/>
      <c r="K8" s="244"/>
      <c r="L8" s="1"/>
    </row>
    <row r="10" spans="1:12" ht="15.75" thickBot="1"/>
    <row r="11" spans="1:12" ht="15.6" customHeight="1">
      <c r="A11" s="240"/>
      <c r="B11" s="66" t="s">
        <v>213</v>
      </c>
      <c r="C11" s="253" t="s">
        <v>234</v>
      </c>
      <c r="D11" s="254"/>
      <c r="E11" s="254"/>
      <c r="F11" s="254"/>
      <c r="G11" s="254"/>
      <c r="H11" s="255"/>
    </row>
    <row r="12" spans="1:12" ht="53.45" customHeight="1">
      <c r="A12" s="241"/>
      <c r="B12" s="67" t="s">
        <v>197</v>
      </c>
      <c r="C12" s="48" t="s">
        <v>12</v>
      </c>
      <c r="D12" s="50" t="s">
        <v>203</v>
      </c>
      <c r="E12" s="49" t="s">
        <v>198</v>
      </c>
      <c r="F12" s="49" t="s">
        <v>199</v>
      </c>
      <c r="G12" s="49" t="s">
        <v>200</v>
      </c>
      <c r="H12" s="49" t="s">
        <v>201</v>
      </c>
    </row>
    <row r="13" spans="1:12">
      <c r="A13" s="76" t="s">
        <v>212</v>
      </c>
      <c r="B13" s="68"/>
      <c r="C13" s="63" t="s">
        <v>11</v>
      </c>
      <c r="D13" s="63" t="s">
        <v>204</v>
      </c>
      <c r="E13" s="63" t="s">
        <v>95</v>
      </c>
      <c r="F13" s="63" t="s">
        <v>156</v>
      </c>
      <c r="G13" s="63"/>
      <c r="H13" s="63"/>
    </row>
    <row r="14" spans="1:12">
      <c r="A14" s="9"/>
      <c r="B14" s="69">
        <v>633</v>
      </c>
      <c r="C14" s="29"/>
      <c r="D14" s="51"/>
      <c r="E14" s="30"/>
      <c r="F14" s="31"/>
      <c r="G14" s="32"/>
      <c r="H14" s="32"/>
    </row>
    <row r="15" spans="1:12">
      <c r="A15" s="9"/>
      <c r="B15" s="70">
        <v>63311</v>
      </c>
      <c r="C15" s="33"/>
      <c r="D15" s="52"/>
      <c r="E15" s="34"/>
      <c r="F15" s="35"/>
      <c r="G15" s="36"/>
      <c r="H15" s="36"/>
    </row>
    <row r="16" spans="1:12">
      <c r="A16" s="78"/>
      <c r="B16" s="69">
        <v>636</v>
      </c>
      <c r="C16" s="29"/>
      <c r="D16" s="51"/>
      <c r="E16" s="30"/>
      <c r="F16" s="31"/>
      <c r="G16" s="31"/>
      <c r="H16" s="32"/>
    </row>
    <row r="17" spans="1:13">
      <c r="A17" s="78"/>
      <c r="B17" s="69">
        <v>6361</v>
      </c>
      <c r="C17" s="29"/>
      <c r="D17" s="51"/>
      <c r="E17" s="30"/>
      <c r="F17" s="31"/>
      <c r="G17" s="31"/>
      <c r="H17" s="32"/>
    </row>
    <row r="18" spans="1:13">
      <c r="A18" s="78"/>
      <c r="B18" s="70">
        <v>63612</v>
      </c>
      <c r="C18" s="33"/>
      <c r="D18" s="52"/>
      <c r="E18" s="34"/>
      <c r="F18" s="35"/>
      <c r="G18" s="31"/>
      <c r="H18" s="36"/>
    </row>
    <row r="19" spans="1:13">
      <c r="A19" s="78"/>
      <c r="B19" s="71">
        <v>63613</v>
      </c>
      <c r="C19" s="37"/>
      <c r="D19" s="53"/>
      <c r="E19" s="38"/>
      <c r="F19" s="39"/>
      <c r="G19" s="40"/>
      <c r="H19" s="40"/>
    </row>
    <row r="20" spans="1:13">
      <c r="A20" s="78"/>
      <c r="B20" s="72">
        <v>641</v>
      </c>
      <c r="C20" s="41"/>
      <c r="D20" s="54"/>
      <c r="E20" s="42">
        <f>E21</f>
        <v>150</v>
      </c>
      <c r="F20" s="43"/>
      <c r="G20" s="44"/>
      <c r="H20" s="44"/>
    </row>
    <row r="21" spans="1:13">
      <c r="A21" s="78" t="s">
        <v>208</v>
      </c>
      <c r="B21" s="72">
        <v>6413</v>
      </c>
      <c r="C21" s="41"/>
      <c r="D21" s="54"/>
      <c r="E21" s="42">
        <f>E22</f>
        <v>150</v>
      </c>
      <c r="F21" s="43"/>
      <c r="G21" s="44"/>
      <c r="H21" s="44"/>
    </row>
    <row r="22" spans="1:13">
      <c r="A22" s="78"/>
      <c r="B22" s="71">
        <v>64132</v>
      </c>
      <c r="C22" s="37"/>
      <c r="D22" s="53"/>
      <c r="E22" s="38">
        <v>150</v>
      </c>
      <c r="F22" s="39"/>
      <c r="G22" s="40"/>
      <c r="H22" s="40"/>
    </row>
    <row r="23" spans="1:13">
      <c r="A23" s="78"/>
      <c r="B23" s="69">
        <v>652</v>
      </c>
      <c r="C23" s="45"/>
      <c r="D23" s="55"/>
      <c r="E23" s="30"/>
      <c r="F23" s="30">
        <f>F24</f>
        <v>3150</v>
      </c>
      <c r="G23" s="30"/>
      <c r="H23" s="30"/>
    </row>
    <row r="24" spans="1:13">
      <c r="A24" s="78" t="s">
        <v>209</v>
      </c>
      <c r="B24" s="69">
        <v>6526</v>
      </c>
      <c r="C24" s="45"/>
      <c r="D24" s="55"/>
      <c r="E24" s="30"/>
      <c r="F24" s="30">
        <f>SUM(F25:F26)</f>
        <v>3150</v>
      </c>
      <c r="G24" s="30"/>
      <c r="H24" s="30"/>
    </row>
    <row r="25" spans="1:13">
      <c r="A25" s="78"/>
      <c r="B25" s="70">
        <v>65268</v>
      </c>
      <c r="C25" s="46"/>
      <c r="D25" s="56"/>
      <c r="E25" s="34"/>
      <c r="F25" s="34">
        <v>2000</v>
      </c>
      <c r="G25" s="34"/>
      <c r="H25" s="34"/>
    </row>
    <row r="26" spans="1:13">
      <c r="A26" s="78"/>
      <c r="B26" s="70">
        <v>65269</v>
      </c>
      <c r="C26" s="46"/>
      <c r="D26" s="56"/>
      <c r="E26" s="34"/>
      <c r="F26" s="34">
        <v>1150</v>
      </c>
      <c r="G26" s="34"/>
      <c r="H26" s="34"/>
    </row>
    <row r="27" spans="1:13">
      <c r="A27" s="78"/>
      <c r="B27" s="69">
        <v>661</v>
      </c>
      <c r="C27" s="45"/>
      <c r="D27" s="55"/>
      <c r="E27" s="30">
        <f>E28</f>
        <v>75060</v>
      </c>
      <c r="F27" s="30"/>
      <c r="G27" s="30"/>
      <c r="H27" s="30"/>
    </row>
    <row r="28" spans="1:13">
      <c r="A28" s="78" t="s">
        <v>210</v>
      </c>
      <c r="B28" s="69">
        <v>6615</v>
      </c>
      <c r="C28" s="45"/>
      <c r="D28" s="55"/>
      <c r="E28" s="30">
        <f>E29+E30</f>
        <v>75060</v>
      </c>
      <c r="F28" s="30"/>
      <c r="G28" s="30"/>
      <c r="H28" s="30"/>
    </row>
    <row r="29" spans="1:13">
      <c r="A29" s="78"/>
      <c r="B29" s="70">
        <v>661510</v>
      </c>
      <c r="C29" s="46"/>
      <c r="D29" s="56"/>
      <c r="E29" s="34">
        <v>56000</v>
      </c>
      <c r="F29" s="34"/>
      <c r="G29" s="34"/>
      <c r="H29" s="34"/>
    </row>
    <row r="30" spans="1:13">
      <c r="A30" s="78"/>
      <c r="B30" s="70">
        <v>661512</v>
      </c>
      <c r="C30" s="46"/>
      <c r="D30" s="56"/>
      <c r="E30" s="34">
        <v>19060</v>
      </c>
      <c r="F30" s="34"/>
      <c r="G30" s="34"/>
      <c r="H30" s="34"/>
    </row>
    <row r="31" spans="1:13">
      <c r="A31" s="78"/>
      <c r="B31" s="69">
        <v>663</v>
      </c>
      <c r="C31" s="45"/>
      <c r="D31" s="55"/>
      <c r="E31" s="30">
        <f>E32</f>
        <v>1000</v>
      </c>
      <c r="F31" s="30"/>
      <c r="G31" s="30"/>
      <c r="H31" s="30"/>
      <c r="M31" s="207"/>
    </row>
    <row r="32" spans="1:13">
      <c r="A32" s="78" t="s">
        <v>211</v>
      </c>
      <c r="B32" s="69">
        <v>6631</v>
      </c>
      <c r="C32" s="45"/>
      <c r="D32" s="55"/>
      <c r="E32" s="30">
        <f>E33</f>
        <v>1000</v>
      </c>
      <c r="F32" s="30"/>
      <c r="G32" s="30"/>
      <c r="H32" s="30"/>
      <c r="L32" s="207"/>
    </row>
    <row r="33" spans="1:13">
      <c r="A33" s="78"/>
      <c r="B33" s="70">
        <v>66312</v>
      </c>
      <c r="C33" s="45"/>
      <c r="D33" s="55"/>
      <c r="E33" s="34">
        <v>1000</v>
      </c>
      <c r="F33" s="30"/>
      <c r="G33" s="30"/>
      <c r="H33" s="30"/>
      <c r="M33" s="207"/>
    </row>
    <row r="34" spans="1:13">
      <c r="A34" s="78"/>
      <c r="B34" s="69">
        <v>671</v>
      </c>
      <c r="C34" s="252">
        <f>C35+D35</f>
        <v>857479</v>
      </c>
      <c r="D34" s="251"/>
      <c r="E34" s="30"/>
      <c r="F34" s="30"/>
      <c r="G34" s="30"/>
      <c r="H34" s="30"/>
    </row>
    <row r="35" spans="1:13">
      <c r="A35" s="78"/>
      <c r="B35" s="69">
        <v>6711</v>
      </c>
      <c r="C35" s="45">
        <f>C36+C37</f>
        <v>527865</v>
      </c>
      <c r="D35" s="55">
        <f>D36</f>
        <v>329614</v>
      </c>
      <c r="E35" s="30"/>
      <c r="F35" s="30"/>
      <c r="G35" s="30"/>
      <c r="H35" s="30"/>
    </row>
    <row r="36" spans="1:13">
      <c r="A36" s="78" t="s">
        <v>206</v>
      </c>
      <c r="B36" s="70">
        <v>67111</v>
      </c>
      <c r="C36" s="47">
        <v>512515</v>
      </c>
      <c r="D36" s="57">
        <v>329614</v>
      </c>
      <c r="E36" s="34"/>
      <c r="F36" s="34"/>
      <c r="G36" s="34"/>
      <c r="H36" s="34"/>
    </row>
    <row r="37" spans="1:13">
      <c r="A37" s="78" t="s">
        <v>207</v>
      </c>
      <c r="B37" s="73">
        <v>67112</v>
      </c>
      <c r="C37" s="58">
        <v>15350</v>
      </c>
      <c r="D37" s="58"/>
      <c r="E37" s="34"/>
      <c r="F37" s="34"/>
      <c r="G37" s="34"/>
      <c r="H37" s="34"/>
    </row>
    <row r="38" spans="1:13">
      <c r="A38" s="9"/>
      <c r="B38" s="73"/>
      <c r="C38" s="248" t="s">
        <v>205</v>
      </c>
      <c r="D38" s="249"/>
      <c r="E38" s="34"/>
      <c r="F38" s="34"/>
      <c r="G38" s="34"/>
      <c r="H38" s="34"/>
    </row>
    <row r="39" spans="1:13" ht="27" thickBot="1">
      <c r="A39" s="9"/>
      <c r="B39" s="74" t="s">
        <v>202</v>
      </c>
      <c r="C39" s="250">
        <f>C34</f>
        <v>857479</v>
      </c>
      <c r="D39" s="251"/>
      <c r="E39" s="30">
        <f>SUM(E20+E27+E31)</f>
        <v>76210</v>
      </c>
      <c r="F39" s="30">
        <f>F23</f>
        <v>3150</v>
      </c>
      <c r="G39" s="30">
        <f>G14+G16</f>
        <v>0</v>
      </c>
      <c r="H39" s="30">
        <f>SUM(H14:H36)</f>
        <v>0</v>
      </c>
      <c r="L39" s="207"/>
    </row>
    <row r="40" spans="1:13" ht="27" thickBot="1">
      <c r="A40" s="9"/>
      <c r="B40" s="75" t="s">
        <v>233</v>
      </c>
      <c r="C40" s="245">
        <f>C39+E39+F39+G39</f>
        <v>936839</v>
      </c>
      <c r="D40" s="246"/>
      <c r="E40" s="246"/>
      <c r="F40" s="246"/>
      <c r="G40" s="246"/>
      <c r="H40" s="247"/>
      <c r="M40" s="207"/>
    </row>
    <row r="43" spans="1:13" ht="18">
      <c r="A43" s="256" t="s">
        <v>239</v>
      </c>
      <c r="B43" s="256"/>
      <c r="C43" s="256"/>
      <c r="D43" s="256"/>
      <c r="E43" s="256"/>
      <c r="F43" s="256"/>
      <c r="G43" s="256"/>
      <c r="H43" s="256"/>
    </row>
    <row r="44" spans="1:13" ht="15.75" thickBot="1"/>
    <row r="45" spans="1:13" ht="51.75" thickBot="1">
      <c r="A45" s="108" t="s">
        <v>240</v>
      </c>
      <c r="B45" s="257" t="s">
        <v>244</v>
      </c>
      <c r="C45" s="258"/>
      <c r="D45" s="258"/>
      <c r="E45" s="258"/>
      <c r="F45" s="258"/>
      <c r="G45" s="258"/>
      <c r="H45" s="259"/>
    </row>
    <row r="46" spans="1:13" ht="65.25" thickBot="1">
      <c r="A46" s="109" t="s">
        <v>241</v>
      </c>
      <c r="B46" s="110" t="s">
        <v>12</v>
      </c>
      <c r="C46" s="111" t="s">
        <v>198</v>
      </c>
      <c r="D46" s="111" t="s">
        <v>199</v>
      </c>
      <c r="E46" s="111" t="s">
        <v>200</v>
      </c>
      <c r="F46" s="111" t="s">
        <v>201</v>
      </c>
      <c r="G46" s="111" t="s">
        <v>242</v>
      </c>
      <c r="H46" s="112" t="s">
        <v>243</v>
      </c>
    </row>
    <row r="47" spans="1:13">
      <c r="A47" s="113">
        <v>63</v>
      </c>
      <c r="B47" s="114"/>
      <c r="C47" s="115"/>
      <c r="D47" s="116">
        <v>5000</v>
      </c>
      <c r="E47" s="117"/>
      <c r="F47" s="117"/>
      <c r="G47" s="118"/>
      <c r="H47" s="119"/>
    </row>
    <row r="48" spans="1:13">
      <c r="A48" s="120">
        <v>64</v>
      </c>
      <c r="B48" s="121"/>
      <c r="C48" s="122"/>
      <c r="D48" s="122"/>
      <c r="E48" s="122"/>
      <c r="F48" s="122"/>
      <c r="G48" s="123"/>
      <c r="H48" s="124"/>
    </row>
    <row r="49" spans="1:8">
      <c r="A49" s="120">
        <v>65</v>
      </c>
      <c r="B49" s="121"/>
      <c r="C49" s="122"/>
      <c r="D49" s="122"/>
      <c r="E49" s="122"/>
      <c r="F49" s="122"/>
      <c r="G49" s="123"/>
      <c r="H49" s="124"/>
    </row>
    <row r="50" spans="1:8">
      <c r="A50" s="120">
        <v>66</v>
      </c>
      <c r="B50" s="121"/>
      <c r="C50" s="122">
        <v>65000</v>
      </c>
      <c r="D50" s="122"/>
      <c r="E50" s="122"/>
      <c r="F50" s="122"/>
      <c r="G50" s="123"/>
      <c r="H50" s="124"/>
    </row>
    <row r="51" spans="1:8" ht="15.75" thickBot="1">
      <c r="A51" s="120">
        <v>67</v>
      </c>
      <c r="B51" s="125">
        <v>860000</v>
      </c>
      <c r="C51" s="122"/>
      <c r="D51" s="122"/>
      <c r="E51" s="122"/>
      <c r="F51" s="122"/>
      <c r="G51" s="123"/>
      <c r="H51" s="124"/>
    </row>
    <row r="52" spans="1:8" ht="52.5" thickBot="1">
      <c r="A52" s="126" t="s">
        <v>202</v>
      </c>
      <c r="B52" s="127">
        <f t="shared" ref="B52:H52" si="0">B47+B48+B49+B50+B51</f>
        <v>860000</v>
      </c>
      <c r="C52" s="127">
        <f t="shared" si="0"/>
        <v>65000</v>
      </c>
      <c r="D52" s="127">
        <f t="shared" si="0"/>
        <v>5000</v>
      </c>
      <c r="E52" s="127">
        <f t="shared" si="0"/>
        <v>0</v>
      </c>
      <c r="F52" s="127">
        <f t="shared" si="0"/>
        <v>0</v>
      </c>
      <c r="G52" s="127">
        <f t="shared" si="0"/>
        <v>0</v>
      </c>
      <c r="H52" s="128">
        <f t="shared" si="0"/>
        <v>0</v>
      </c>
    </row>
    <row r="53" spans="1:8" ht="52.5" thickBot="1">
      <c r="A53" s="126" t="s">
        <v>378</v>
      </c>
      <c r="B53" s="260">
        <f>B52+C52+D52+E52+F52+G52+H52</f>
        <v>930000</v>
      </c>
      <c r="C53" s="261"/>
      <c r="D53" s="261"/>
      <c r="E53" s="261"/>
      <c r="F53" s="261"/>
      <c r="G53" s="261"/>
      <c r="H53" s="262"/>
    </row>
    <row r="54" spans="1:8" ht="15.75" thickBot="1"/>
    <row r="55" spans="1:8" ht="51.75" thickBot="1">
      <c r="A55" s="108" t="s">
        <v>240</v>
      </c>
      <c r="B55" s="257" t="s">
        <v>245</v>
      </c>
      <c r="C55" s="258"/>
      <c r="D55" s="258"/>
      <c r="E55" s="258"/>
      <c r="F55" s="258"/>
      <c r="G55" s="258"/>
      <c r="H55" s="259"/>
    </row>
    <row r="56" spans="1:8" ht="65.25" thickBot="1">
      <c r="A56" s="109" t="s">
        <v>241</v>
      </c>
      <c r="B56" s="110" t="s">
        <v>12</v>
      </c>
      <c r="C56" s="111" t="s">
        <v>198</v>
      </c>
      <c r="D56" s="111" t="s">
        <v>199</v>
      </c>
      <c r="E56" s="111" t="s">
        <v>200</v>
      </c>
      <c r="F56" s="111" t="s">
        <v>201</v>
      </c>
      <c r="G56" s="111" t="s">
        <v>242</v>
      </c>
      <c r="H56" s="112" t="s">
        <v>243</v>
      </c>
    </row>
    <row r="57" spans="1:8" ht="15.75" thickBot="1">
      <c r="A57" s="113">
        <v>63</v>
      </c>
      <c r="B57" s="114"/>
      <c r="C57" s="115"/>
      <c r="D57" s="116">
        <v>5000</v>
      </c>
      <c r="F57" s="117"/>
      <c r="G57" s="118"/>
      <c r="H57" s="119"/>
    </row>
    <row r="58" spans="1:8">
      <c r="A58" s="120">
        <v>64</v>
      </c>
      <c r="B58" s="121"/>
      <c r="C58" s="122"/>
      <c r="D58" s="122"/>
      <c r="E58" s="117"/>
      <c r="F58" s="122"/>
      <c r="G58" s="123"/>
      <c r="H58" s="124"/>
    </row>
    <row r="59" spans="1:8">
      <c r="A59" s="120">
        <v>65</v>
      </c>
      <c r="B59" s="121"/>
      <c r="C59" s="122"/>
      <c r="D59" s="122"/>
      <c r="E59" s="122"/>
      <c r="F59" s="122"/>
      <c r="G59" s="123"/>
      <c r="H59" s="124"/>
    </row>
    <row r="60" spans="1:8">
      <c r="A60" s="120">
        <v>66</v>
      </c>
      <c r="B60" s="121"/>
      <c r="C60" s="122">
        <v>65000</v>
      </c>
      <c r="D60" s="122"/>
      <c r="E60" s="122"/>
      <c r="F60" s="122"/>
      <c r="G60" s="123"/>
      <c r="H60" s="124"/>
    </row>
    <row r="61" spans="1:8" ht="15.75" thickBot="1">
      <c r="A61" s="120">
        <v>67</v>
      </c>
      <c r="B61" s="121">
        <v>860000</v>
      </c>
      <c r="C61" s="122"/>
      <c r="D61" s="122"/>
      <c r="E61" s="122"/>
      <c r="F61" s="122"/>
      <c r="G61" s="123"/>
      <c r="H61" s="124"/>
    </row>
    <row r="62" spans="1:8" ht="52.5" thickBot="1">
      <c r="A62" s="126" t="s">
        <v>202</v>
      </c>
      <c r="B62" s="127">
        <f>B57+B58+B59+B60+B61</f>
        <v>860000</v>
      </c>
      <c r="C62" s="127">
        <f>C60</f>
        <v>65000</v>
      </c>
      <c r="D62" s="127">
        <f>D57+D58+D59+D60+D61</f>
        <v>5000</v>
      </c>
      <c r="E62" s="127">
        <f>E57+E58+E59+E60+E61</f>
        <v>0</v>
      </c>
      <c r="F62" s="127">
        <f>F57+F58+F59+F60+F61</f>
        <v>0</v>
      </c>
      <c r="G62" s="127">
        <f>G57+G58+G59+G60+G61</f>
        <v>0</v>
      </c>
      <c r="H62" s="128">
        <f>H57+H58+H59+H60+H61</f>
        <v>0</v>
      </c>
    </row>
    <row r="63" spans="1:8" ht="52.5" thickBot="1">
      <c r="A63" s="126" t="s">
        <v>379</v>
      </c>
      <c r="B63" s="260">
        <f>B62+C62+D62+E62+F62+G62+H62</f>
        <v>930000</v>
      </c>
      <c r="C63" s="261"/>
      <c r="D63" s="261"/>
      <c r="E63" s="261"/>
      <c r="F63" s="261"/>
      <c r="G63" s="261"/>
      <c r="H63" s="262"/>
    </row>
  </sheetData>
  <mergeCells count="17">
    <mergeCell ref="A43:H43"/>
    <mergeCell ref="B45:H45"/>
    <mergeCell ref="B53:H53"/>
    <mergeCell ref="B55:H55"/>
    <mergeCell ref="B63:H63"/>
    <mergeCell ref="C40:H40"/>
    <mergeCell ref="C38:D38"/>
    <mergeCell ref="C39:D39"/>
    <mergeCell ref="C34:D34"/>
    <mergeCell ref="C11:H11"/>
    <mergeCell ref="A11:A12"/>
    <mergeCell ref="B4:I4"/>
    <mergeCell ref="B6:K6"/>
    <mergeCell ref="B8:K8"/>
    <mergeCell ref="B1:F1"/>
    <mergeCell ref="B2:I2"/>
    <mergeCell ref="B3:I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5"/>
  <sheetViews>
    <sheetView showGridLines="0" zoomScale="110" zoomScaleNormal="110" workbookViewId="0">
      <selection activeCell="J21" sqref="J21"/>
    </sheetView>
  </sheetViews>
  <sheetFormatPr defaultColWidth="10.28515625" defaultRowHeight="15"/>
  <cols>
    <col min="1" max="1" width="10.7109375" customWidth="1"/>
    <col min="2" max="2" width="12.140625" customWidth="1"/>
    <col min="3" max="3" width="47.28515625" customWidth="1"/>
    <col min="4" max="4" width="2.7109375" customWidth="1"/>
    <col min="5" max="5" width="8.140625" customWidth="1"/>
    <col min="6" max="6" width="15.7109375" style="1" customWidth="1"/>
    <col min="7" max="7" width="21.85546875" customWidth="1"/>
    <col min="8" max="8" width="13.140625" bestFit="1" customWidth="1"/>
    <col min="9" max="9" width="12.140625" bestFit="1" customWidth="1"/>
  </cols>
  <sheetData>
    <row r="1" spans="1:8">
      <c r="A1" s="242" t="s">
        <v>0</v>
      </c>
      <c r="B1" s="272"/>
      <c r="C1" s="272"/>
      <c r="D1" s="272"/>
      <c r="E1" s="24" t="s">
        <v>1</v>
      </c>
    </row>
    <row r="2" spans="1:8" ht="1.35" customHeight="1"/>
    <row r="3" spans="1:8">
      <c r="A3" s="242" t="s">
        <v>2</v>
      </c>
      <c r="B3" s="272"/>
      <c r="C3" s="272"/>
      <c r="D3" s="272"/>
      <c r="E3" s="24"/>
    </row>
    <row r="4" spans="1:8" ht="1.35" customHeight="1"/>
    <row r="5" spans="1:8" ht="12.75" customHeight="1">
      <c r="A5" s="242" t="s">
        <v>3</v>
      </c>
      <c r="B5" s="272"/>
      <c r="C5" s="272"/>
      <c r="D5" s="272"/>
      <c r="E5" s="272"/>
    </row>
    <row r="6" spans="1:8" ht="1.35" customHeight="1"/>
    <row r="7" spans="1:8" ht="12.75" customHeight="1">
      <c r="A7" s="242" t="s">
        <v>4</v>
      </c>
      <c r="B7" s="272"/>
      <c r="C7" s="272"/>
      <c r="D7" s="272"/>
      <c r="E7" s="272"/>
    </row>
    <row r="8" spans="1:8" ht="1.35" customHeight="1"/>
    <row r="9" spans="1:8" ht="12.75" customHeight="1">
      <c r="A9" s="242" t="s">
        <v>5</v>
      </c>
      <c r="B9" s="272"/>
      <c r="C9" s="272"/>
      <c r="D9" s="272"/>
      <c r="E9" s="272"/>
    </row>
    <row r="10" spans="1:8" ht="8.65" customHeight="1"/>
    <row r="11" spans="1:8" ht="19.899999999999999" customHeight="1">
      <c r="A11" s="243" t="s">
        <v>230</v>
      </c>
      <c r="B11" s="273"/>
      <c r="C11" s="273"/>
      <c r="D11" s="273"/>
      <c r="E11" s="273"/>
    </row>
    <row r="12" spans="1:8" ht="1.5" customHeight="1"/>
    <row r="13" spans="1:8" ht="19.899999999999999" customHeight="1">
      <c r="A13" s="244" t="s">
        <v>229</v>
      </c>
      <c r="B13" s="274"/>
      <c r="C13" s="274"/>
      <c r="D13" s="274"/>
      <c r="E13" s="274"/>
    </row>
    <row r="14" spans="1:8" ht="11.45" customHeight="1"/>
    <row r="15" spans="1:8" ht="3" customHeight="1"/>
    <row r="16" spans="1:8" ht="30" customHeight="1">
      <c r="A16" s="2" t="s">
        <v>6</v>
      </c>
      <c r="B16" s="2" t="s">
        <v>7</v>
      </c>
      <c r="C16" s="2" t="s">
        <v>8</v>
      </c>
      <c r="D16" s="263" t="s">
        <v>231</v>
      </c>
      <c r="E16" s="264" t="s">
        <v>2</v>
      </c>
      <c r="F16" s="107" t="s">
        <v>232</v>
      </c>
      <c r="G16" s="129" t="s">
        <v>234</v>
      </c>
      <c r="H16" s="217" t="s">
        <v>376</v>
      </c>
    </row>
    <row r="17" spans="1:9">
      <c r="A17" s="3" t="s">
        <v>2</v>
      </c>
      <c r="B17" s="3" t="s">
        <v>2</v>
      </c>
      <c r="C17" s="4" t="s">
        <v>9</v>
      </c>
      <c r="D17" s="265">
        <v>819950</v>
      </c>
      <c r="E17" s="266"/>
      <c r="F17" s="14">
        <f>F18+F49+F89+F104+F110</f>
        <v>849044</v>
      </c>
      <c r="G17" s="25">
        <f>SUM(G18+G49+G89+G110)</f>
        <v>936839</v>
      </c>
      <c r="H17" s="218">
        <f>G17-D17</f>
        <v>116889</v>
      </c>
      <c r="I17" s="83"/>
    </row>
    <row r="18" spans="1:9">
      <c r="A18" s="5" t="s">
        <v>10</v>
      </c>
      <c r="B18" s="5" t="s">
        <v>11</v>
      </c>
      <c r="C18" s="6" t="s">
        <v>12</v>
      </c>
      <c r="D18" s="267">
        <v>444550</v>
      </c>
      <c r="E18" s="268"/>
      <c r="F18" s="15">
        <f>F19+F26+F44</f>
        <v>443000</v>
      </c>
      <c r="G18" s="23">
        <f>G19+G26+G44</f>
        <v>527865</v>
      </c>
      <c r="H18" s="83"/>
      <c r="I18" s="83"/>
    </row>
    <row r="19" spans="1:9">
      <c r="A19" s="7" t="s">
        <v>2</v>
      </c>
      <c r="B19" s="7" t="s">
        <v>13</v>
      </c>
      <c r="C19" s="8" t="s">
        <v>14</v>
      </c>
      <c r="D19" s="269">
        <v>372100</v>
      </c>
      <c r="E19" s="270"/>
      <c r="F19" s="80">
        <f>F20+F21+F23+F24+F25</f>
        <v>398570</v>
      </c>
      <c r="G19" s="79">
        <f>G20+G21+G23+G24+G25+G22</f>
        <v>463715</v>
      </c>
    </row>
    <row r="20" spans="1:9">
      <c r="A20" s="10" t="s">
        <v>15</v>
      </c>
      <c r="B20" s="10" t="s">
        <v>16</v>
      </c>
      <c r="C20" s="2" t="s">
        <v>17</v>
      </c>
      <c r="D20" s="271">
        <v>260000</v>
      </c>
      <c r="E20" s="270"/>
      <c r="F20" s="13">
        <v>286000</v>
      </c>
      <c r="G20" s="21">
        <v>310000</v>
      </c>
    </row>
    <row r="21" spans="1:9">
      <c r="A21" s="10" t="s">
        <v>18</v>
      </c>
      <c r="B21" s="10" t="s">
        <v>19</v>
      </c>
      <c r="C21" s="2" t="s">
        <v>20</v>
      </c>
      <c r="D21" s="271">
        <v>10000</v>
      </c>
      <c r="E21" s="270"/>
      <c r="F21" s="13">
        <v>10000</v>
      </c>
      <c r="G21" s="21">
        <v>20000</v>
      </c>
    </row>
    <row r="22" spans="1:9">
      <c r="A22" s="10"/>
      <c r="B22" s="10">
        <v>3112</v>
      </c>
      <c r="C22" s="2" t="s">
        <v>238</v>
      </c>
      <c r="D22" s="275" cm="1">
        <f t="array" aca="1" ref="D22" ca="1">-D22:D22</f>
        <v>0</v>
      </c>
      <c r="E22" s="276"/>
      <c r="F22" s="13">
        <v>0</v>
      </c>
      <c r="G22" s="21">
        <v>4615</v>
      </c>
    </row>
    <row r="23" spans="1:9" ht="14.25" customHeight="1">
      <c r="A23" s="10" t="s">
        <v>21</v>
      </c>
      <c r="B23" s="10" t="s">
        <v>22</v>
      </c>
      <c r="C23" s="2" t="s">
        <v>23</v>
      </c>
      <c r="D23" s="271">
        <v>17100</v>
      </c>
      <c r="E23" s="270"/>
      <c r="F23" s="13">
        <v>17570</v>
      </c>
      <c r="G23" s="21">
        <v>14100</v>
      </c>
    </row>
    <row r="24" spans="1:9" ht="18.75" customHeight="1">
      <c r="A24" s="10" t="s">
        <v>24</v>
      </c>
      <c r="B24" s="10" t="s">
        <v>25</v>
      </c>
      <c r="C24" s="2" t="s">
        <v>26</v>
      </c>
      <c r="D24" s="271">
        <v>40000</v>
      </c>
      <c r="E24" s="270"/>
      <c r="F24" s="13">
        <v>30000</v>
      </c>
      <c r="G24" s="21">
        <v>50000</v>
      </c>
    </row>
    <row r="25" spans="1:9">
      <c r="A25" s="10" t="s">
        <v>27</v>
      </c>
      <c r="B25" s="10" t="s">
        <v>28</v>
      </c>
      <c r="C25" s="2" t="s">
        <v>29</v>
      </c>
      <c r="D25" s="271">
        <v>45000</v>
      </c>
      <c r="E25" s="270"/>
      <c r="F25" s="13">
        <v>55000</v>
      </c>
      <c r="G25" s="21">
        <v>65000</v>
      </c>
    </row>
    <row r="26" spans="1:9">
      <c r="A26" s="7" t="s">
        <v>2</v>
      </c>
      <c r="B26" s="7" t="s">
        <v>30</v>
      </c>
      <c r="C26" s="8" t="s">
        <v>31</v>
      </c>
      <c r="D26" s="269">
        <v>47850</v>
      </c>
      <c r="E26" s="270"/>
      <c r="F26" s="22">
        <f>SUM(F27:F43)</f>
        <v>31550</v>
      </c>
      <c r="G26" s="81">
        <f>SUM(G27:G43)</f>
        <v>48800</v>
      </c>
    </row>
    <row r="27" spans="1:9">
      <c r="A27" s="10" t="s">
        <v>32</v>
      </c>
      <c r="B27" s="10" t="s">
        <v>33</v>
      </c>
      <c r="C27" s="2" t="s">
        <v>34</v>
      </c>
      <c r="D27" s="271">
        <v>500</v>
      </c>
      <c r="E27" s="270"/>
      <c r="F27" s="13">
        <v>100</v>
      </c>
      <c r="G27" s="21">
        <v>500</v>
      </c>
    </row>
    <row r="28" spans="1:9">
      <c r="A28" s="10" t="s">
        <v>35</v>
      </c>
      <c r="B28" s="10" t="s">
        <v>36</v>
      </c>
      <c r="C28" s="2" t="s">
        <v>37</v>
      </c>
      <c r="D28" s="271">
        <v>400</v>
      </c>
      <c r="E28" s="270"/>
      <c r="F28" s="13">
        <v>1500</v>
      </c>
      <c r="G28" s="21">
        <v>3000</v>
      </c>
    </row>
    <row r="29" spans="1:9">
      <c r="A29" s="10" t="s">
        <v>38</v>
      </c>
      <c r="B29" s="10" t="s">
        <v>39</v>
      </c>
      <c r="C29" s="2" t="s">
        <v>40</v>
      </c>
      <c r="D29" s="271">
        <v>0</v>
      </c>
      <c r="E29" s="270"/>
      <c r="F29" s="13">
        <v>100</v>
      </c>
      <c r="G29" s="21">
        <v>100</v>
      </c>
    </row>
    <row r="30" spans="1:9">
      <c r="A30" s="10" t="s">
        <v>41</v>
      </c>
      <c r="B30" s="10" t="s">
        <v>42</v>
      </c>
      <c r="C30" s="2" t="s">
        <v>43</v>
      </c>
      <c r="D30" s="271">
        <v>7000</v>
      </c>
      <c r="E30" s="270"/>
      <c r="F30" s="13">
        <v>5000</v>
      </c>
      <c r="G30" s="21">
        <v>7000</v>
      </c>
    </row>
    <row r="31" spans="1:9">
      <c r="A31" s="10" t="s">
        <v>44</v>
      </c>
      <c r="B31" s="10" t="s">
        <v>45</v>
      </c>
      <c r="C31" s="2" t="s">
        <v>46</v>
      </c>
      <c r="D31" s="271">
        <v>7250</v>
      </c>
      <c r="E31" s="270"/>
      <c r="F31" s="13">
        <v>4000</v>
      </c>
      <c r="G31" s="21">
        <v>7000</v>
      </c>
    </row>
    <row r="32" spans="1:9">
      <c r="A32" s="10" t="s">
        <v>47</v>
      </c>
      <c r="B32" s="10" t="s">
        <v>48</v>
      </c>
      <c r="C32" s="2" t="s">
        <v>49</v>
      </c>
      <c r="D32" s="271">
        <v>4500</v>
      </c>
      <c r="E32" s="270"/>
      <c r="F32" s="13">
        <v>700</v>
      </c>
      <c r="G32" s="21">
        <v>5600</v>
      </c>
    </row>
    <row r="33" spans="1:7">
      <c r="A33" s="10" t="s">
        <v>50</v>
      </c>
      <c r="B33" s="10" t="s">
        <v>51</v>
      </c>
      <c r="C33" s="2" t="s">
        <v>52</v>
      </c>
      <c r="D33" s="271">
        <v>6000</v>
      </c>
      <c r="E33" s="270"/>
      <c r="F33" s="13">
        <v>6000</v>
      </c>
      <c r="G33" s="21">
        <v>6000</v>
      </c>
    </row>
    <row r="34" spans="1:7">
      <c r="A34" s="10" t="s">
        <v>53</v>
      </c>
      <c r="B34" s="10" t="s">
        <v>54</v>
      </c>
      <c r="C34" s="2" t="s">
        <v>55</v>
      </c>
      <c r="D34" s="271">
        <v>450</v>
      </c>
      <c r="E34" s="270"/>
      <c r="F34" s="13">
        <v>2000</v>
      </c>
      <c r="G34" s="21">
        <v>1000</v>
      </c>
    </row>
    <row r="35" spans="1:7">
      <c r="A35" s="10" t="s">
        <v>56</v>
      </c>
      <c r="B35" s="10" t="s">
        <v>57</v>
      </c>
      <c r="C35" s="2" t="s">
        <v>58</v>
      </c>
      <c r="D35" s="271">
        <v>8000</v>
      </c>
      <c r="E35" s="270"/>
      <c r="F35" s="13">
        <v>5000</v>
      </c>
      <c r="G35" s="21">
        <v>8000</v>
      </c>
    </row>
    <row r="36" spans="1:7">
      <c r="A36" s="10" t="s">
        <v>59</v>
      </c>
      <c r="B36" s="10" t="s">
        <v>60</v>
      </c>
      <c r="C36" s="2" t="s">
        <v>61</v>
      </c>
      <c r="D36" s="271">
        <v>650</v>
      </c>
      <c r="E36" s="270"/>
      <c r="F36" s="13">
        <v>700</v>
      </c>
      <c r="G36" s="21">
        <v>800</v>
      </c>
    </row>
    <row r="37" spans="1:7">
      <c r="A37" s="10" t="s">
        <v>62</v>
      </c>
      <c r="B37" s="10" t="s">
        <v>63</v>
      </c>
      <c r="C37" s="2" t="s">
        <v>64</v>
      </c>
      <c r="D37" s="271">
        <v>2500</v>
      </c>
      <c r="E37" s="270"/>
      <c r="F37" s="13">
        <v>600</v>
      </c>
      <c r="G37" s="21">
        <v>1500</v>
      </c>
    </row>
    <row r="38" spans="1:7">
      <c r="A38" s="10" t="s">
        <v>65</v>
      </c>
      <c r="B38" s="10" t="s">
        <v>66</v>
      </c>
      <c r="C38" s="2" t="s">
        <v>67</v>
      </c>
      <c r="D38" s="271">
        <v>250</v>
      </c>
      <c r="E38" s="270"/>
      <c r="F38" s="13">
        <v>100</v>
      </c>
      <c r="G38" s="21">
        <v>100</v>
      </c>
    </row>
    <row r="39" spans="1:7">
      <c r="A39" s="10" t="s">
        <v>68</v>
      </c>
      <c r="B39" s="10" t="s">
        <v>69</v>
      </c>
      <c r="C39" s="2" t="s">
        <v>70</v>
      </c>
      <c r="D39" s="271">
        <v>0</v>
      </c>
      <c r="E39" s="270"/>
      <c r="F39" s="13">
        <v>0</v>
      </c>
      <c r="G39" s="21">
        <v>0</v>
      </c>
    </row>
    <row r="40" spans="1:7">
      <c r="A40" s="10" t="s">
        <v>71</v>
      </c>
      <c r="B40" s="10" t="s">
        <v>72</v>
      </c>
      <c r="C40" s="2" t="s">
        <v>73</v>
      </c>
      <c r="D40" s="271">
        <v>3100</v>
      </c>
      <c r="E40" s="270"/>
      <c r="F40" s="13">
        <v>250</v>
      </c>
      <c r="G40" s="21">
        <v>400</v>
      </c>
    </row>
    <row r="41" spans="1:7">
      <c r="A41" s="10" t="s">
        <v>74</v>
      </c>
      <c r="B41" s="10" t="s">
        <v>75</v>
      </c>
      <c r="C41" s="2" t="s">
        <v>76</v>
      </c>
      <c r="D41" s="271">
        <v>3000</v>
      </c>
      <c r="E41" s="270"/>
      <c r="F41" s="13">
        <v>2500</v>
      </c>
      <c r="G41" s="21">
        <v>3000</v>
      </c>
    </row>
    <row r="42" spans="1:7">
      <c r="A42" s="10" t="s">
        <v>77</v>
      </c>
      <c r="B42" s="10" t="s">
        <v>78</v>
      </c>
      <c r="C42" s="2" t="s">
        <v>79</v>
      </c>
      <c r="D42" s="271">
        <v>3750</v>
      </c>
      <c r="E42" s="270"/>
      <c r="F42" s="13">
        <v>2500</v>
      </c>
      <c r="G42" s="21">
        <v>3800</v>
      </c>
    </row>
    <row r="43" spans="1:7">
      <c r="A43" s="10" t="s">
        <v>80</v>
      </c>
      <c r="B43" s="10" t="s">
        <v>81</v>
      </c>
      <c r="C43" s="2" t="s">
        <v>82</v>
      </c>
      <c r="D43" s="271">
        <v>500</v>
      </c>
      <c r="E43" s="270"/>
      <c r="F43" s="13">
        <v>500</v>
      </c>
      <c r="G43" s="21">
        <v>1000</v>
      </c>
    </row>
    <row r="44" spans="1:7">
      <c r="A44" s="7" t="s">
        <v>2</v>
      </c>
      <c r="B44" s="7" t="s">
        <v>83</v>
      </c>
      <c r="C44" s="8" t="s">
        <v>84</v>
      </c>
      <c r="D44" s="269">
        <v>24600</v>
      </c>
      <c r="E44" s="270"/>
      <c r="F44" s="22">
        <f>F45+F46+F47+F48</f>
        <v>12880</v>
      </c>
      <c r="G44" s="81">
        <f>G45+G46+G47</f>
        <v>15350</v>
      </c>
    </row>
    <row r="45" spans="1:7">
      <c r="A45" s="10" t="s">
        <v>85</v>
      </c>
      <c r="B45" s="10" t="s">
        <v>86</v>
      </c>
      <c r="C45" s="2" t="s">
        <v>87</v>
      </c>
      <c r="D45" s="271">
        <v>1500</v>
      </c>
      <c r="E45" s="270"/>
      <c r="F45" s="13">
        <v>1130</v>
      </c>
      <c r="G45" s="21">
        <v>1600</v>
      </c>
    </row>
    <row r="46" spans="1:7">
      <c r="A46" s="10" t="s">
        <v>88</v>
      </c>
      <c r="B46" s="10" t="s">
        <v>89</v>
      </c>
      <c r="C46" s="2" t="s">
        <v>90</v>
      </c>
      <c r="D46" s="271">
        <v>13100</v>
      </c>
      <c r="E46" s="270"/>
      <c r="F46" s="27">
        <v>3000</v>
      </c>
      <c r="G46" s="21">
        <v>5000</v>
      </c>
    </row>
    <row r="47" spans="1:7">
      <c r="A47" s="10" t="s">
        <v>91</v>
      </c>
      <c r="B47" s="10" t="s">
        <v>92</v>
      </c>
      <c r="C47" s="2" t="s">
        <v>93</v>
      </c>
      <c r="D47" s="271">
        <v>10000</v>
      </c>
      <c r="E47" s="270"/>
      <c r="F47" s="27">
        <v>8750</v>
      </c>
      <c r="G47" s="21">
        <v>8750</v>
      </c>
    </row>
    <row r="48" spans="1:7">
      <c r="A48" s="10" t="s">
        <v>94</v>
      </c>
      <c r="B48" s="10" t="s">
        <v>92</v>
      </c>
      <c r="C48" s="2" t="s">
        <v>93</v>
      </c>
      <c r="D48" s="271">
        <v>0</v>
      </c>
      <c r="E48" s="270"/>
      <c r="F48" s="27">
        <v>0</v>
      </c>
      <c r="G48" s="21"/>
    </row>
    <row r="49" spans="1:8">
      <c r="A49" s="11" t="s">
        <v>10</v>
      </c>
      <c r="B49" s="11" t="s">
        <v>95</v>
      </c>
      <c r="C49" s="12" t="s">
        <v>96</v>
      </c>
      <c r="D49" s="277">
        <v>57350</v>
      </c>
      <c r="E49" s="268"/>
      <c r="F49" s="64">
        <f>F50+F55+F79+F83</f>
        <v>65480</v>
      </c>
      <c r="G49" s="65">
        <f>G50+G55+G79+G83</f>
        <v>76210</v>
      </c>
      <c r="H49" s="83"/>
    </row>
    <row r="50" spans="1:8">
      <c r="A50" s="7" t="s">
        <v>2</v>
      </c>
      <c r="B50" s="7" t="s">
        <v>13</v>
      </c>
      <c r="C50" s="8" t="s">
        <v>14</v>
      </c>
      <c r="D50" s="269">
        <v>0</v>
      </c>
      <c r="E50" s="270"/>
      <c r="F50" s="13">
        <f>SUM(F51:F54)</f>
        <v>0</v>
      </c>
      <c r="G50" s="9">
        <v>0</v>
      </c>
    </row>
    <row r="51" spans="1:8">
      <c r="A51" s="10" t="s">
        <v>97</v>
      </c>
      <c r="B51" s="10" t="s">
        <v>16</v>
      </c>
      <c r="C51" s="2" t="s">
        <v>17</v>
      </c>
      <c r="D51" s="271">
        <v>0</v>
      </c>
      <c r="E51" s="270"/>
      <c r="F51" s="13">
        <v>0</v>
      </c>
      <c r="G51" s="9">
        <v>0</v>
      </c>
    </row>
    <row r="52" spans="1:8">
      <c r="A52" s="10" t="s">
        <v>98</v>
      </c>
      <c r="B52" s="10" t="s">
        <v>22</v>
      </c>
      <c r="C52" s="2" t="s">
        <v>23</v>
      </c>
      <c r="D52" s="271">
        <v>0</v>
      </c>
      <c r="E52" s="270"/>
      <c r="F52" s="13">
        <v>0</v>
      </c>
      <c r="G52" s="9">
        <v>0</v>
      </c>
    </row>
    <row r="53" spans="1:8" ht="22.5">
      <c r="A53" s="10" t="s">
        <v>99</v>
      </c>
      <c r="B53" s="10" t="s">
        <v>25</v>
      </c>
      <c r="C53" s="2" t="s">
        <v>26</v>
      </c>
      <c r="D53" s="271">
        <v>0</v>
      </c>
      <c r="E53" s="270"/>
      <c r="F53" s="13">
        <v>0</v>
      </c>
      <c r="G53" s="9">
        <v>0</v>
      </c>
    </row>
    <row r="54" spans="1:8">
      <c r="A54" s="10" t="s">
        <v>100</v>
      </c>
      <c r="B54" s="10" t="s">
        <v>28</v>
      </c>
      <c r="C54" s="2" t="s">
        <v>29</v>
      </c>
      <c r="D54" s="271">
        <v>0</v>
      </c>
      <c r="E54" s="270"/>
      <c r="F54" s="13">
        <v>0</v>
      </c>
      <c r="G54" s="9">
        <v>0</v>
      </c>
    </row>
    <row r="55" spans="1:8">
      <c r="A55" s="7" t="s">
        <v>2</v>
      </c>
      <c r="B55" s="7" t="s">
        <v>30</v>
      </c>
      <c r="C55" s="8" t="s">
        <v>31</v>
      </c>
      <c r="D55" s="269">
        <v>24670</v>
      </c>
      <c r="E55" s="270"/>
      <c r="F55" s="22">
        <f>SUM(F56:F78)</f>
        <v>24850</v>
      </c>
      <c r="G55" s="82">
        <f>SUM(G56:G78)</f>
        <v>29480</v>
      </c>
    </row>
    <row r="56" spans="1:8">
      <c r="A56" s="10" t="s">
        <v>101</v>
      </c>
      <c r="B56" s="10" t="s">
        <v>33</v>
      </c>
      <c r="C56" s="2" t="s">
        <v>34</v>
      </c>
      <c r="D56" s="271">
        <v>350</v>
      </c>
      <c r="E56" s="270"/>
      <c r="F56" s="13">
        <v>100</v>
      </c>
      <c r="G56" s="20">
        <v>300</v>
      </c>
    </row>
    <row r="57" spans="1:8">
      <c r="A57" s="10" t="s">
        <v>102</v>
      </c>
      <c r="B57" s="10" t="s">
        <v>103</v>
      </c>
      <c r="C57" s="2" t="s">
        <v>104</v>
      </c>
      <c r="D57" s="271">
        <v>0</v>
      </c>
      <c r="E57" s="270"/>
      <c r="F57" s="13">
        <v>100</v>
      </c>
      <c r="G57" s="20">
        <v>100</v>
      </c>
    </row>
    <row r="58" spans="1:8">
      <c r="A58" s="10" t="s">
        <v>105</v>
      </c>
      <c r="B58" s="10" t="s">
        <v>36</v>
      </c>
      <c r="C58" s="2" t="s">
        <v>37</v>
      </c>
      <c r="D58" s="271">
        <v>0</v>
      </c>
      <c r="E58" s="270"/>
      <c r="F58" s="13">
        <v>50</v>
      </c>
      <c r="G58" s="20">
        <v>100</v>
      </c>
    </row>
    <row r="59" spans="1:8">
      <c r="A59" s="10" t="s">
        <v>106</v>
      </c>
      <c r="B59" s="10" t="s">
        <v>39</v>
      </c>
      <c r="C59" s="2" t="s">
        <v>40</v>
      </c>
      <c r="D59" s="271">
        <v>1000</v>
      </c>
      <c r="E59" s="270"/>
      <c r="F59" s="13">
        <v>1000</v>
      </c>
      <c r="G59" s="20">
        <v>1000</v>
      </c>
    </row>
    <row r="60" spans="1:8">
      <c r="A60" s="10" t="s">
        <v>107</v>
      </c>
      <c r="B60" s="10" t="s">
        <v>108</v>
      </c>
      <c r="C60" s="2" t="s">
        <v>109</v>
      </c>
      <c r="D60" s="271">
        <v>15000</v>
      </c>
      <c r="E60" s="270"/>
      <c r="F60" s="13">
        <v>15000</v>
      </c>
      <c r="G60" s="20">
        <v>16000</v>
      </c>
    </row>
    <row r="61" spans="1:8">
      <c r="A61" s="10" t="s">
        <v>110</v>
      </c>
      <c r="B61" s="10" t="s">
        <v>42</v>
      </c>
      <c r="C61" s="2" t="s">
        <v>43</v>
      </c>
      <c r="D61" s="271">
        <v>1000</v>
      </c>
      <c r="E61" s="270"/>
      <c r="F61" s="13">
        <v>600</v>
      </c>
      <c r="G61" s="20">
        <v>1000</v>
      </c>
    </row>
    <row r="62" spans="1:8">
      <c r="A62" s="10" t="s">
        <v>111</v>
      </c>
      <c r="B62" s="10" t="s">
        <v>45</v>
      </c>
      <c r="C62" s="2" t="s">
        <v>46</v>
      </c>
      <c r="D62" s="271">
        <v>500</v>
      </c>
      <c r="E62" s="270"/>
      <c r="F62" s="13">
        <v>600</v>
      </c>
      <c r="G62" s="20">
        <v>500</v>
      </c>
    </row>
    <row r="63" spans="1:8">
      <c r="A63" s="10" t="s">
        <v>112</v>
      </c>
      <c r="B63" s="10" t="s">
        <v>48</v>
      </c>
      <c r="C63" s="2" t="s">
        <v>49</v>
      </c>
      <c r="D63" s="271">
        <v>500</v>
      </c>
      <c r="E63" s="270"/>
      <c r="F63" s="13">
        <v>1100</v>
      </c>
      <c r="G63" s="20">
        <v>1500</v>
      </c>
    </row>
    <row r="64" spans="1:8">
      <c r="A64" s="10" t="s">
        <v>113</v>
      </c>
      <c r="B64" s="10" t="s">
        <v>51</v>
      </c>
      <c r="C64" s="2" t="s">
        <v>52</v>
      </c>
      <c r="D64" s="271">
        <v>2000</v>
      </c>
      <c r="E64" s="270"/>
      <c r="F64" s="13">
        <v>1000</v>
      </c>
      <c r="G64" s="20">
        <v>2000</v>
      </c>
    </row>
    <row r="65" spans="1:7">
      <c r="A65" s="10" t="s">
        <v>114</v>
      </c>
      <c r="B65" s="10" t="s">
        <v>54</v>
      </c>
      <c r="C65" s="2" t="s">
        <v>55</v>
      </c>
      <c r="D65" s="271">
        <v>100</v>
      </c>
      <c r="E65" s="270"/>
      <c r="F65" s="13">
        <v>200</v>
      </c>
      <c r="G65" s="20">
        <v>300</v>
      </c>
    </row>
    <row r="66" spans="1:7">
      <c r="A66" s="10" t="s">
        <v>115</v>
      </c>
      <c r="B66" s="10" t="s">
        <v>57</v>
      </c>
      <c r="C66" s="2" t="s">
        <v>58</v>
      </c>
      <c r="D66" s="271">
        <v>1000</v>
      </c>
      <c r="E66" s="270"/>
      <c r="F66" s="13">
        <v>2600</v>
      </c>
      <c r="G66" s="20">
        <v>2600</v>
      </c>
    </row>
    <row r="67" spans="1:7">
      <c r="A67" s="10" t="s">
        <v>116</v>
      </c>
      <c r="B67" s="10" t="s">
        <v>60</v>
      </c>
      <c r="C67" s="2" t="s">
        <v>61</v>
      </c>
      <c r="D67" s="271">
        <v>20</v>
      </c>
      <c r="E67" s="270"/>
      <c r="F67" s="13">
        <v>100</v>
      </c>
      <c r="G67" s="20">
        <v>100</v>
      </c>
    </row>
    <row r="68" spans="1:7">
      <c r="A68" s="10" t="s">
        <v>117</v>
      </c>
      <c r="B68" s="10" t="s">
        <v>63</v>
      </c>
      <c r="C68" s="2" t="s">
        <v>64</v>
      </c>
      <c r="D68" s="271">
        <v>250</v>
      </c>
      <c r="E68" s="270"/>
      <c r="F68" s="13">
        <v>250</v>
      </c>
      <c r="G68" s="20">
        <v>730</v>
      </c>
    </row>
    <row r="69" spans="1:7">
      <c r="A69" s="10" t="s">
        <v>118</v>
      </c>
      <c r="B69" s="10" t="s">
        <v>66</v>
      </c>
      <c r="C69" s="2" t="s">
        <v>67</v>
      </c>
      <c r="D69" s="271">
        <v>600</v>
      </c>
      <c r="E69" s="270"/>
      <c r="F69" s="13">
        <v>100</v>
      </c>
      <c r="G69" s="20">
        <v>500</v>
      </c>
    </row>
    <row r="70" spans="1:7">
      <c r="A70" s="10" t="s">
        <v>119</v>
      </c>
      <c r="B70" s="10" t="s">
        <v>69</v>
      </c>
      <c r="C70" s="2" t="s">
        <v>70</v>
      </c>
      <c r="D70" s="271">
        <v>100</v>
      </c>
      <c r="E70" s="270"/>
      <c r="F70" s="13">
        <v>100</v>
      </c>
      <c r="G70" s="20">
        <v>100</v>
      </c>
    </row>
    <row r="71" spans="1:7">
      <c r="A71" s="10" t="s">
        <v>120</v>
      </c>
      <c r="B71" s="10" t="s">
        <v>72</v>
      </c>
      <c r="C71" s="2" t="s">
        <v>73</v>
      </c>
      <c r="D71" s="271">
        <v>50</v>
      </c>
      <c r="E71" s="270"/>
      <c r="F71" s="13">
        <v>50</v>
      </c>
      <c r="G71" s="20">
        <v>50</v>
      </c>
    </row>
    <row r="72" spans="1:7">
      <c r="A72" s="10" t="s">
        <v>121</v>
      </c>
      <c r="B72" s="10" t="s">
        <v>75</v>
      </c>
      <c r="C72" s="2" t="s">
        <v>76</v>
      </c>
      <c r="D72" s="271">
        <v>600</v>
      </c>
      <c r="E72" s="270"/>
      <c r="F72" s="13">
        <v>1000</v>
      </c>
      <c r="G72" s="20">
        <v>1000</v>
      </c>
    </row>
    <row r="73" spans="1:7" ht="22.5">
      <c r="A73" s="10" t="s">
        <v>122</v>
      </c>
      <c r="B73" s="10" t="s">
        <v>123</v>
      </c>
      <c r="C73" s="2" t="s">
        <v>124</v>
      </c>
      <c r="D73" s="271">
        <v>0</v>
      </c>
      <c r="E73" s="270"/>
      <c r="F73" s="13">
        <v>0</v>
      </c>
      <c r="G73" s="20"/>
    </row>
    <row r="74" spans="1:7">
      <c r="A74" s="10" t="s">
        <v>125</v>
      </c>
      <c r="B74" s="10" t="s">
        <v>78</v>
      </c>
      <c r="C74" s="2" t="s">
        <v>79</v>
      </c>
      <c r="D74" s="271">
        <v>500</v>
      </c>
      <c r="E74" s="270"/>
      <c r="F74" s="13">
        <v>100</v>
      </c>
      <c r="G74" s="20">
        <v>500</v>
      </c>
    </row>
    <row r="75" spans="1:7">
      <c r="A75" s="10" t="s">
        <v>126</v>
      </c>
      <c r="B75" s="10" t="s">
        <v>81</v>
      </c>
      <c r="C75" s="2" t="s">
        <v>82</v>
      </c>
      <c r="D75" s="271">
        <v>1000</v>
      </c>
      <c r="E75" s="270"/>
      <c r="F75" s="13">
        <v>700</v>
      </c>
      <c r="G75" s="20">
        <v>1000</v>
      </c>
    </row>
    <row r="76" spans="1:7">
      <c r="A76" s="10" t="s">
        <v>127</v>
      </c>
      <c r="B76" s="10" t="s">
        <v>128</v>
      </c>
      <c r="C76" s="2" t="s">
        <v>129</v>
      </c>
      <c r="D76" s="271">
        <v>30</v>
      </c>
      <c r="E76" s="270"/>
      <c r="F76" s="13">
        <v>30</v>
      </c>
      <c r="G76" s="20">
        <v>30</v>
      </c>
    </row>
    <row r="77" spans="1:7">
      <c r="A77" s="10" t="s">
        <v>130</v>
      </c>
      <c r="B77" s="10" t="s">
        <v>131</v>
      </c>
      <c r="C77" s="2" t="s">
        <v>132</v>
      </c>
      <c r="D77" s="271">
        <v>20</v>
      </c>
      <c r="E77" s="270"/>
      <c r="F77" s="13">
        <v>20</v>
      </c>
      <c r="G77" s="20">
        <v>20</v>
      </c>
    </row>
    <row r="78" spans="1:7">
      <c r="A78" s="10" t="s">
        <v>133</v>
      </c>
      <c r="B78" s="10" t="s">
        <v>134</v>
      </c>
      <c r="C78" s="2" t="s">
        <v>135</v>
      </c>
      <c r="D78" s="271">
        <v>50</v>
      </c>
      <c r="E78" s="270"/>
      <c r="F78" s="13">
        <v>50</v>
      </c>
      <c r="G78" s="20">
        <v>50</v>
      </c>
    </row>
    <row r="79" spans="1:7">
      <c r="A79" s="7" t="s">
        <v>2</v>
      </c>
      <c r="B79" s="7" t="s">
        <v>136</v>
      </c>
      <c r="C79" s="8" t="s">
        <v>137</v>
      </c>
      <c r="D79" s="269">
        <v>80</v>
      </c>
      <c r="E79" s="270"/>
      <c r="F79" s="22">
        <f>SUM(F80:F82)</f>
        <v>130</v>
      </c>
      <c r="G79" s="82">
        <f>SUM(G80:G82)</f>
        <v>130</v>
      </c>
    </row>
    <row r="80" spans="1:7">
      <c r="A80" s="10" t="s">
        <v>138</v>
      </c>
      <c r="B80" s="10" t="s">
        <v>139</v>
      </c>
      <c r="C80" s="2" t="s">
        <v>140</v>
      </c>
      <c r="D80" s="271">
        <v>50</v>
      </c>
      <c r="E80" s="270"/>
      <c r="F80" s="13">
        <v>100</v>
      </c>
      <c r="G80" s="20">
        <v>100</v>
      </c>
    </row>
    <row r="81" spans="1:7">
      <c r="A81" s="10" t="s">
        <v>141</v>
      </c>
      <c r="B81" s="10" t="s">
        <v>142</v>
      </c>
      <c r="C81" s="2" t="s">
        <v>143</v>
      </c>
      <c r="D81" s="271">
        <v>10</v>
      </c>
      <c r="E81" s="270"/>
      <c r="F81" s="13">
        <v>10</v>
      </c>
      <c r="G81" s="20">
        <v>10</v>
      </c>
    </row>
    <row r="82" spans="1:7">
      <c r="A82" s="10" t="s">
        <v>144</v>
      </c>
      <c r="B82" s="10" t="s">
        <v>145</v>
      </c>
      <c r="C82" s="2" t="s">
        <v>146</v>
      </c>
      <c r="D82" s="271">
        <v>20</v>
      </c>
      <c r="E82" s="270"/>
      <c r="F82" s="13">
        <v>20</v>
      </c>
      <c r="G82" s="20">
        <v>20</v>
      </c>
    </row>
    <row r="83" spans="1:7">
      <c r="A83" s="7" t="s">
        <v>2</v>
      </c>
      <c r="B83" s="7" t="s">
        <v>83</v>
      </c>
      <c r="C83" s="8" t="s">
        <v>84</v>
      </c>
      <c r="D83" s="269">
        <v>32600</v>
      </c>
      <c r="E83" s="270"/>
      <c r="F83" s="22">
        <f>SUM(F84:F88)</f>
        <v>40500</v>
      </c>
      <c r="G83" s="82">
        <f>SUM(G84:G88)</f>
        <v>46600</v>
      </c>
    </row>
    <row r="84" spans="1:7">
      <c r="A84" s="10" t="s">
        <v>147</v>
      </c>
      <c r="B84" s="10" t="s">
        <v>86</v>
      </c>
      <c r="C84" s="2" t="s">
        <v>87</v>
      </c>
      <c r="D84" s="271">
        <v>1500</v>
      </c>
      <c r="E84" s="270"/>
      <c r="F84" s="13">
        <v>400</v>
      </c>
      <c r="G84" s="20">
        <v>1500</v>
      </c>
    </row>
    <row r="85" spans="1:7">
      <c r="A85" s="10" t="s">
        <v>148</v>
      </c>
      <c r="B85" s="10" t="s">
        <v>149</v>
      </c>
      <c r="C85" s="2" t="s">
        <v>150</v>
      </c>
      <c r="D85" s="271">
        <v>0</v>
      </c>
      <c r="E85" s="270"/>
      <c r="F85" s="13">
        <v>0</v>
      </c>
      <c r="G85" s="20">
        <v>0</v>
      </c>
    </row>
    <row r="86" spans="1:7">
      <c r="A86" s="10" t="s">
        <v>151</v>
      </c>
      <c r="B86" s="10" t="s">
        <v>89</v>
      </c>
      <c r="C86" s="2" t="s">
        <v>90</v>
      </c>
      <c r="D86" s="271">
        <v>11000</v>
      </c>
      <c r="E86" s="270"/>
      <c r="F86" s="59">
        <v>5000</v>
      </c>
      <c r="G86" s="20">
        <v>5000</v>
      </c>
    </row>
    <row r="87" spans="1:7">
      <c r="A87" s="10" t="s">
        <v>152</v>
      </c>
      <c r="B87" s="10" t="s">
        <v>92</v>
      </c>
      <c r="C87" s="2" t="s">
        <v>93</v>
      </c>
      <c r="D87" s="271">
        <v>20000</v>
      </c>
      <c r="E87" s="270"/>
      <c r="F87" s="59">
        <v>35000</v>
      </c>
      <c r="G87" s="20">
        <v>40000</v>
      </c>
    </row>
    <row r="88" spans="1:7">
      <c r="A88" s="10" t="s">
        <v>153</v>
      </c>
      <c r="B88" s="10" t="s">
        <v>154</v>
      </c>
      <c r="C88" s="2" t="s">
        <v>155</v>
      </c>
      <c r="D88" s="271">
        <v>100</v>
      </c>
      <c r="E88" s="270"/>
      <c r="F88" s="13">
        <v>100</v>
      </c>
      <c r="G88" s="20">
        <v>100</v>
      </c>
    </row>
    <row r="89" spans="1:7">
      <c r="A89" s="11" t="s">
        <v>10</v>
      </c>
      <c r="B89" s="11" t="s">
        <v>156</v>
      </c>
      <c r="C89" s="12" t="s">
        <v>157</v>
      </c>
      <c r="D89" s="277">
        <v>10000</v>
      </c>
      <c r="E89" s="268"/>
      <c r="F89" s="17">
        <f>F90+F93+F102</f>
        <v>10950</v>
      </c>
      <c r="G89" s="23">
        <f>G90+G93+G102</f>
        <v>3150</v>
      </c>
    </row>
    <row r="90" spans="1:7">
      <c r="A90" s="7" t="s">
        <v>2</v>
      </c>
      <c r="B90" s="7" t="s">
        <v>13</v>
      </c>
      <c r="C90" s="8" t="s">
        <v>14</v>
      </c>
      <c r="D90" s="269">
        <v>700</v>
      </c>
      <c r="E90" s="270"/>
      <c r="F90" s="13">
        <f>F91+F92</f>
        <v>264</v>
      </c>
      <c r="G90" s="18">
        <f>SUM(G91+G92)</f>
        <v>300</v>
      </c>
    </row>
    <row r="91" spans="1:7">
      <c r="A91" s="10" t="s">
        <v>158</v>
      </c>
      <c r="B91" s="10" t="s">
        <v>19</v>
      </c>
      <c r="C91" s="2" t="s">
        <v>20</v>
      </c>
      <c r="D91" s="271">
        <v>500</v>
      </c>
      <c r="E91" s="270"/>
      <c r="F91" s="13">
        <v>0</v>
      </c>
      <c r="G91" s="18">
        <v>0</v>
      </c>
    </row>
    <row r="92" spans="1:7">
      <c r="A92" s="10" t="s">
        <v>159</v>
      </c>
      <c r="B92" s="10" t="s">
        <v>22</v>
      </c>
      <c r="C92" s="2" t="s">
        <v>23</v>
      </c>
      <c r="D92" s="271">
        <v>200</v>
      </c>
      <c r="E92" s="270"/>
      <c r="F92" s="13">
        <v>264</v>
      </c>
      <c r="G92" s="18">
        <v>300</v>
      </c>
    </row>
    <row r="93" spans="1:7">
      <c r="A93" s="7" t="s">
        <v>2</v>
      </c>
      <c r="B93" s="7" t="s">
        <v>30</v>
      </c>
      <c r="C93" s="8" t="s">
        <v>31</v>
      </c>
      <c r="D93" s="269">
        <v>7300</v>
      </c>
      <c r="E93" s="270"/>
      <c r="F93" s="77">
        <f>F94+F95+F96+F97+F98+F99+F100+F101</f>
        <v>8372</v>
      </c>
      <c r="G93" s="18">
        <f>SUM(G94:G101)</f>
        <v>2650</v>
      </c>
    </row>
    <row r="94" spans="1:7">
      <c r="A94" s="10" t="s">
        <v>160</v>
      </c>
      <c r="B94" s="10" t="s">
        <v>33</v>
      </c>
      <c r="C94" s="2" t="s">
        <v>34</v>
      </c>
      <c r="D94" s="271">
        <v>1500</v>
      </c>
      <c r="E94" s="270"/>
      <c r="F94" s="13">
        <v>1320</v>
      </c>
      <c r="G94" s="18">
        <v>1500</v>
      </c>
    </row>
    <row r="95" spans="1:7">
      <c r="A95" s="10" t="s">
        <v>161</v>
      </c>
      <c r="B95" s="10" t="s">
        <v>42</v>
      </c>
      <c r="C95" s="2" t="s">
        <v>43</v>
      </c>
      <c r="D95" s="271">
        <v>2000</v>
      </c>
      <c r="E95" s="270"/>
      <c r="F95" s="13">
        <v>2820</v>
      </c>
      <c r="G95" s="18">
        <v>300</v>
      </c>
    </row>
    <row r="96" spans="1:7">
      <c r="A96" s="10" t="s">
        <v>162</v>
      </c>
      <c r="B96" s="10" t="s">
        <v>45</v>
      </c>
      <c r="C96" s="2" t="s">
        <v>46</v>
      </c>
      <c r="D96" s="271">
        <v>1150</v>
      </c>
      <c r="E96" s="270"/>
      <c r="F96" s="13">
        <v>680</v>
      </c>
      <c r="G96" s="18">
        <v>300</v>
      </c>
    </row>
    <row r="97" spans="1:7">
      <c r="A97" s="10" t="s">
        <v>163</v>
      </c>
      <c r="B97" s="10" t="s">
        <v>57</v>
      </c>
      <c r="C97" s="2" t="s">
        <v>58</v>
      </c>
      <c r="D97" s="271">
        <v>1000</v>
      </c>
      <c r="E97" s="270"/>
      <c r="F97" s="13">
        <v>960</v>
      </c>
      <c r="G97" s="18">
        <v>100</v>
      </c>
    </row>
    <row r="98" spans="1:7">
      <c r="A98" s="10" t="s">
        <v>164</v>
      </c>
      <c r="B98" s="10" t="s">
        <v>63</v>
      </c>
      <c r="C98" s="2" t="s">
        <v>64</v>
      </c>
      <c r="D98" s="271">
        <v>550</v>
      </c>
      <c r="E98" s="270"/>
      <c r="F98" s="13">
        <v>510</v>
      </c>
      <c r="G98" s="18">
        <v>100</v>
      </c>
    </row>
    <row r="99" spans="1:7">
      <c r="A99" s="10" t="s">
        <v>165</v>
      </c>
      <c r="B99" s="10" t="s">
        <v>69</v>
      </c>
      <c r="C99" s="2" t="s">
        <v>70</v>
      </c>
      <c r="D99" s="271">
        <v>100</v>
      </c>
      <c r="E99" s="270"/>
      <c r="F99" s="13">
        <v>0</v>
      </c>
      <c r="G99" s="18">
        <v>100</v>
      </c>
    </row>
    <row r="100" spans="1:7">
      <c r="A100" s="10" t="s">
        <v>166</v>
      </c>
      <c r="B100" s="10" t="s">
        <v>75</v>
      </c>
      <c r="C100" s="2" t="s">
        <v>76</v>
      </c>
      <c r="D100" s="271">
        <v>500</v>
      </c>
      <c r="E100" s="270"/>
      <c r="F100" s="13">
        <v>1020</v>
      </c>
      <c r="G100" s="18">
        <v>100</v>
      </c>
    </row>
    <row r="101" spans="1:7">
      <c r="A101" s="10" t="s">
        <v>167</v>
      </c>
      <c r="B101" s="10" t="s">
        <v>78</v>
      </c>
      <c r="C101" s="2" t="s">
        <v>79</v>
      </c>
      <c r="D101" s="271">
        <v>500</v>
      </c>
      <c r="E101" s="270"/>
      <c r="F101" s="13">
        <v>1062</v>
      </c>
      <c r="G101" s="18">
        <v>150</v>
      </c>
    </row>
    <row r="102" spans="1:7">
      <c r="A102" s="7" t="s">
        <v>2</v>
      </c>
      <c r="B102" s="7" t="s">
        <v>83</v>
      </c>
      <c r="C102" s="8" t="s">
        <v>84</v>
      </c>
      <c r="D102" s="269">
        <v>2000</v>
      </c>
      <c r="E102" s="270"/>
      <c r="F102" s="22">
        <f>F103</f>
        <v>2314</v>
      </c>
      <c r="G102" s="18">
        <f>G103</f>
        <v>200</v>
      </c>
    </row>
    <row r="103" spans="1:7">
      <c r="A103" s="10" t="s">
        <v>168</v>
      </c>
      <c r="B103" s="10" t="s">
        <v>89</v>
      </c>
      <c r="C103" s="2" t="s">
        <v>90</v>
      </c>
      <c r="D103" s="271">
        <v>2000</v>
      </c>
      <c r="E103" s="270"/>
      <c r="F103" s="13">
        <v>2314</v>
      </c>
      <c r="G103" s="18">
        <v>200</v>
      </c>
    </row>
    <row r="104" spans="1:7">
      <c r="A104" s="11" t="s">
        <v>10</v>
      </c>
      <c r="B104" s="11" t="s">
        <v>169</v>
      </c>
      <c r="C104" s="12" t="s">
        <v>170</v>
      </c>
      <c r="D104" s="277">
        <v>0</v>
      </c>
      <c r="E104" s="268"/>
      <c r="F104" s="17"/>
      <c r="G104" s="16">
        <v>0</v>
      </c>
    </row>
    <row r="105" spans="1:7">
      <c r="A105" s="7" t="s">
        <v>2</v>
      </c>
      <c r="B105" s="7" t="s">
        <v>30</v>
      </c>
      <c r="C105" s="8" t="s">
        <v>31</v>
      </c>
      <c r="D105" s="269">
        <v>0</v>
      </c>
      <c r="E105" s="270"/>
      <c r="F105" s="13">
        <v>0</v>
      </c>
      <c r="G105" s="9">
        <v>0</v>
      </c>
    </row>
    <row r="106" spans="1:7">
      <c r="A106" s="10" t="s">
        <v>171</v>
      </c>
      <c r="B106" s="10" t="s">
        <v>51</v>
      </c>
      <c r="C106" s="2" t="s">
        <v>52</v>
      </c>
      <c r="D106" s="271">
        <v>0</v>
      </c>
      <c r="E106" s="270"/>
      <c r="F106" s="13">
        <v>0</v>
      </c>
      <c r="G106" s="9">
        <v>0</v>
      </c>
    </row>
    <row r="107" spans="1:7">
      <c r="A107" s="7" t="s">
        <v>2</v>
      </c>
      <c r="B107" s="7" t="s">
        <v>83</v>
      </c>
      <c r="C107" s="8" t="s">
        <v>84</v>
      </c>
      <c r="D107" s="269">
        <v>0</v>
      </c>
      <c r="E107" s="270"/>
      <c r="F107" s="13">
        <v>0</v>
      </c>
      <c r="G107" s="9">
        <v>0</v>
      </c>
    </row>
    <row r="108" spans="1:7">
      <c r="A108" s="10" t="s">
        <v>172</v>
      </c>
      <c r="B108" s="10" t="s">
        <v>89</v>
      </c>
      <c r="C108" s="2" t="s">
        <v>90</v>
      </c>
      <c r="D108" s="271">
        <v>0</v>
      </c>
      <c r="E108" s="270"/>
      <c r="F108" s="13">
        <v>0</v>
      </c>
      <c r="G108" s="9">
        <v>0</v>
      </c>
    </row>
    <row r="109" spans="1:7">
      <c r="A109" s="10" t="s">
        <v>173</v>
      </c>
      <c r="B109" s="10" t="s">
        <v>92</v>
      </c>
      <c r="C109" s="2" t="s">
        <v>93</v>
      </c>
      <c r="D109" s="271">
        <v>0</v>
      </c>
      <c r="E109" s="270"/>
      <c r="F109" s="13">
        <v>0</v>
      </c>
      <c r="G109" s="9">
        <v>0</v>
      </c>
    </row>
    <row r="110" spans="1:7">
      <c r="A110" s="11" t="s">
        <v>10</v>
      </c>
      <c r="B110" s="11" t="s">
        <v>174</v>
      </c>
      <c r="C110" s="12" t="s">
        <v>175</v>
      </c>
      <c r="D110" s="277">
        <v>308050</v>
      </c>
      <c r="E110" s="268"/>
      <c r="F110" s="17">
        <f>F111+F116+F131+F133</f>
        <v>329614</v>
      </c>
      <c r="G110" s="19">
        <f>G111+G116+G131</f>
        <v>329614</v>
      </c>
    </row>
    <row r="111" spans="1:7">
      <c r="A111" s="7" t="s">
        <v>2</v>
      </c>
      <c r="B111" s="7" t="s">
        <v>13</v>
      </c>
      <c r="C111" s="8" t="s">
        <v>14</v>
      </c>
      <c r="D111" s="269">
        <v>277245</v>
      </c>
      <c r="E111" s="270"/>
      <c r="F111" s="22">
        <f>F112+F114+F115</f>
        <v>296653</v>
      </c>
      <c r="G111" s="79">
        <f>G112+G113+G114+G115</f>
        <v>296653</v>
      </c>
    </row>
    <row r="112" spans="1:7">
      <c r="A112" s="10" t="s">
        <v>176</v>
      </c>
      <c r="B112" s="10" t="s">
        <v>16</v>
      </c>
      <c r="C112" s="2" t="s">
        <v>17</v>
      </c>
      <c r="D112" s="271">
        <v>237245</v>
      </c>
      <c r="E112" s="270"/>
      <c r="F112" s="60">
        <v>256653</v>
      </c>
      <c r="G112" s="20">
        <v>256653</v>
      </c>
    </row>
    <row r="113" spans="1:7">
      <c r="A113" s="10" t="s">
        <v>177</v>
      </c>
      <c r="B113" s="10" t="s">
        <v>22</v>
      </c>
      <c r="C113" s="2" t="s">
        <v>23</v>
      </c>
      <c r="D113" s="271">
        <v>0</v>
      </c>
      <c r="E113" s="270"/>
      <c r="F113" s="61">
        <v>0</v>
      </c>
      <c r="G113" s="20">
        <v>0</v>
      </c>
    </row>
    <row r="114" spans="1:7" ht="22.5">
      <c r="A114" s="10" t="s">
        <v>178</v>
      </c>
      <c r="B114" s="10" t="s">
        <v>25</v>
      </c>
      <c r="C114" s="2" t="s">
        <v>26</v>
      </c>
      <c r="D114" s="271">
        <v>15000</v>
      </c>
      <c r="E114" s="270"/>
      <c r="F114" s="61">
        <v>15000</v>
      </c>
      <c r="G114" s="20">
        <v>15000</v>
      </c>
    </row>
    <row r="115" spans="1:7">
      <c r="A115" s="10" t="s">
        <v>179</v>
      </c>
      <c r="B115" s="10" t="s">
        <v>28</v>
      </c>
      <c r="C115" s="2" t="s">
        <v>29</v>
      </c>
      <c r="D115" s="271">
        <v>25000</v>
      </c>
      <c r="E115" s="270"/>
      <c r="F115" s="61">
        <v>25000</v>
      </c>
      <c r="G115" s="20">
        <v>25000</v>
      </c>
    </row>
    <row r="116" spans="1:7">
      <c r="A116" s="7" t="s">
        <v>2</v>
      </c>
      <c r="B116" s="7" t="s">
        <v>30</v>
      </c>
      <c r="C116" s="8" t="s">
        <v>31</v>
      </c>
      <c r="D116" s="269">
        <v>30105</v>
      </c>
      <c r="E116" s="270"/>
      <c r="F116" s="62">
        <f>F117+F118+F119+F120+F121+F122+F123+F124+F125+F126+F127+F128+F129+F130</f>
        <v>32061</v>
      </c>
      <c r="G116" s="79">
        <f>SUM(G117:G130)</f>
        <v>32061</v>
      </c>
    </row>
    <row r="117" spans="1:7">
      <c r="A117" s="10" t="s">
        <v>180</v>
      </c>
      <c r="B117" s="10" t="s">
        <v>103</v>
      </c>
      <c r="C117" s="2" t="s">
        <v>104</v>
      </c>
      <c r="D117" s="271">
        <v>6500</v>
      </c>
      <c r="E117" s="270"/>
      <c r="F117" s="61">
        <v>8200</v>
      </c>
      <c r="G117" s="20">
        <v>8500</v>
      </c>
    </row>
    <row r="118" spans="1:7">
      <c r="A118" s="10" t="s">
        <v>181</v>
      </c>
      <c r="B118" s="10" t="s">
        <v>36</v>
      </c>
      <c r="C118" s="2" t="s">
        <v>37</v>
      </c>
      <c r="D118" s="271">
        <v>100</v>
      </c>
      <c r="E118" s="270"/>
      <c r="F118" s="61">
        <v>0</v>
      </c>
      <c r="G118" s="20">
        <v>0</v>
      </c>
    </row>
    <row r="119" spans="1:7">
      <c r="A119" s="10" t="s">
        <v>182</v>
      </c>
      <c r="B119" s="10" t="s">
        <v>39</v>
      </c>
      <c r="C119" s="2" t="s">
        <v>40</v>
      </c>
      <c r="D119" s="271">
        <v>2755</v>
      </c>
      <c r="E119" s="270"/>
      <c r="F119" s="61">
        <v>1700</v>
      </c>
      <c r="G119" s="20">
        <v>1700</v>
      </c>
    </row>
    <row r="120" spans="1:7">
      <c r="A120" s="10" t="s">
        <v>183</v>
      </c>
      <c r="B120" s="10" t="s">
        <v>42</v>
      </c>
      <c r="C120" s="2" t="s">
        <v>43</v>
      </c>
      <c r="D120" s="271">
        <v>2900</v>
      </c>
      <c r="E120" s="270"/>
      <c r="F120" s="61">
        <v>3100</v>
      </c>
      <c r="G120" s="20">
        <v>3100</v>
      </c>
    </row>
    <row r="121" spans="1:7">
      <c r="A121" s="10" t="s">
        <v>184</v>
      </c>
      <c r="B121" s="10" t="s">
        <v>45</v>
      </c>
      <c r="C121" s="2" t="s">
        <v>46</v>
      </c>
      <c r="D121" s="271">
        <v>3000</v>
      </c>
      <c r="E121" s="270"/>
      <c r="F121" s="61">
        <v>2310</v>
      </c>
      <c r="G121" s="20">
        <v>2210</v>
      </c>
    </row>
    <row r="122" spans="1:7">
      <c r="A122" s="10" t="s">
        <v>185</v>
      </c>
      <c r="B122" s="10" t="s">
        <v>48</v>
      </c>
      <c r="C122" s="2" t="s">
        <v>49</v>
      </c>
      <c r="D122" s="271">
        <v>700</v>
      </c>
      <c r="E122" s="270"/>
      <c r="F122" s="61">
        <v>750</v>
      </c>
      <c r="G122" s="20">
        <v>750</v>
      </c>
    </row>
    <row r="123" spans="1:7">
      <c r="A123" s="10" t="s">
        <v>186</v>
      </c>
      <c r="B123" s="10" t="s">
        <v>51</v>
      </c>
      <c r="C123" s="2" t="s">
        <v>52</v>
      </c>
      <c r="D123" s="271">
        <v>3000</v>
      </c>
      <c r="E123" s="270"/>
      <c r="F123" s="61">
        <v>4550</v>
      </c>
      <c r="G123" s="20">
        <v>4450</v>
      </c>
    </row>
    <row r="124" spans="1:7">
      <c r="A124" s="10" t="s">
        <v>187</v>
      </c>
      <c r="B124" s="10" t="s">
        <v>54</v>
      </c>
      <c r="C124" s="2" t="s">
        <v>55</v>
      </c>
      <c r="D124" s="271">
        <v>1800</v>
      </c>
      <c r="E124" s="270"/>
      <c r="F124" s="13">
        <v>1900</v>
      </c>
      <c r="G124" s="20">
        <v>1900</v>
      </c>
    </row>
    <row r="125" spans="1:7">
      <c r="A125" s="10" t="s">
        <v>188</v>
      </c>
      <c r="B125" s="10" t="s">
        <v>57</v>
      </c>
      <c r="C125" s="2" t="s">
        <v>58</v>
      </c>
      <c r="D125" s="271">
        <v>4500</v>
      </c>
      <c r="E125" s="270"/>
      <c r="F125" s="13">
        <v>4723</v>
      </c>
      <c r="G125" s="20">
        <v>4623</v>
      </c>
    </row>
    <row r="126" spans="1:7">
      <c r="A126" s="10" t="s">
        <v>189</v>
      </c>
      <c r="B126" s="10" t="s">
        <v>60</v>
      </c>
      <c r="C126" s="2" t="s">
        <v>61</v>
      </c>
      <c r="D126" s="271">
        <v>400</v>
      </c>
      <c r="E126" s="270"/>
      <c r="F126" s="13">
        <v>385</v>
      </c>
      <c r="G126" s="20">
        <v>385</v>
      </c>
    </row>
    <row r="127" spans="1:7">
      <c r="A127" s="10" t="s">
        <v>190</v>
      </c>
      <c r="B127" s="10" t="s">
        <v>63</v>
      </c>
      <c r="C127" s="2" t="s">
        <v>64</v>
      </c>
      <c r="D127" s="271">
        <v>100</v>
      </c>
      <c r="E127" s="270"/>
      <c r="F127" s="13">
        <v>109</v>
      </c>
      <c r="G127" s="20">
        <v>109</v>
      </c>
    </row>
    <row r="128" spans="1:7">
      <c r="A128" s="10" t="s">
        <v>191</v>
      </c>
      <c r="B128" s="10" t="s">
        <v>66</v>
      </c>
      <c r="C128" s="2" t="s">
        <v>67</v>
      </c>
      <c r="D128" s="271">
        <v>150</v>
      </c>
      <c r="E128" s="270"/>
      <c r="F128" s="13">
        <v>130</v>
      </c>
      <c r="G128" s="20">
        <v>130</v>
      </c>
    </row>
    <row r="129" spans="1:7">
      <c r="A129" s="10" t="s">
        <v>192</v>
      </c>
      <c r="B129" s="10" t="s">
        <v>75</v>
      </c>
      <c r="C129" s="2" t="s">
        <v>76</v>
      </c>
      <c r="D129" s="271">
        <v>0</v>
      </c>
      <c r="E129" s="270"/>
      <c r="F129" s="13">
        <v>0</v>
      </c>
      <c r="G129" s="20">
        <v>0</v>
      </c>
    </row>
    <row r="130" spans="1:7">
      <c r="A130" s="10" t="s">
        <v>193</v>
      </c>
      <c r="B130" s="10" t="s">
        <v>78</v>
      </c>
      <c r="C130" s="2" t="s">
        <v>79</v>
      </c>
      <c r="D130" s="271">
        <v>4200</v>
      </c>
      <c r="E130" s="270"/>
      <c r="F130" s="13">
        <v>4204</v>
      </c>
      <c r="G130" s="20">
        <v>4204</v>
      </c>
    </row>
    <row r="131" spans="1:7">
      <c r="A131" s="7" t="s">
        <v>2</v>
      </c>
      <c r="B131" s="7" t="s">
        <v>136</v>
      </c>
      <c r="C131" s="8" t="s">
        <v>137</v>
      </c>
      <c r="D131" s="269">
        <v>700</v>
      </c>
      <c r="E131" s="270"/>
      <c r="F131" s="22">
        <f>F132</f>
        <v>900</v>
      </c>
      <c r="G131" s="79">
        <f>G132</f>
        <v>900</v>
      </c>
    </row>
    <row r="132" spans="1:7">
      <c r="A132" s="10" t="s">
        <v>194</v>
      </c>
      <c r="B132" s="10" t="s">
        <v>139</v>
      </c>
      <c r="C132" s="2" t="s">
        <v>140</v>
      </c>
      <c r="D132" s="271">
        <v>700</v>
      </c>
      <c r="E132" s="270"/>
      <c r="F132" s="26">
        <v>900</v>
      </c>
      <c r="G132" s="20">
        <v>900</v>
      </c>
    </row>
    <row r="133" spans="1:7">
      <c r="A133" s="7" t="s">
        <v>2</v>
      </c>
      <c r="B133" s="7" t="s">
        <v>83</v>
      </c>
      <c r="C133" s="8" t="s">
        <v>84</v>
      </c>
      <c r="D133" s="269">
        <v>0</v>
      </c>
      <c r="E133" s="270"/>
      <c r="F133" s="13"/>
      <c r="G133" s="20">
        <f>G134</f>
        <v>0</v>
      </c>
    </row>
    <row r="134" spans="1:7">
      <c r="A134" s="10" t="s">
        <v>195</v>
      </c>
      <c r="B134" s="10" t="s">
        <v>89</v>
      </c>
      <c r="C134" s="2" t="s">
        <v>90</v>
      </c>
      <c r="D134" s="271">
        <v>0</v>
      </c>
      <c r="E134" s="270"/>
      <c r="F134" s="13"/>
      <c r="G134" s="20">
        <v>0</v>
      </c>
    </row>
    <row r="135" spans="1:7" ht="0" hidden="1" customHeight="1"/>
  </sheetData>
  <mergeCells count="126">
    <mergeCell ref="D132:E132"/>
    <mergeCell ref="D133:E133"/>
    <mergeCell ref="D134:E134"/>
    <mergeCell ref="D127:E127"/>
    <mergeCell ref="D128:E128"/>
    <mergeCell ref="D129:E129"/>
    <mergeCell ref="D130:E130"/>
    <mergeCell ref="D131:E131"/>
    <mergeCell ref="D122:E122"/>
    <mergeCell ref="D123:E123"/>
    <mergeCell ref="D124:E124"/>
    <mergeCell ref="D125:E125"/>
    <mergeCell ref="D126:E126"/>
    <mergeCell ref="D117:E117"/>
    <mergeCell ref="D118:E118"/>
    <mergeCell ref="D119:E119"/>
    <mergeCell ref="D120:E120"/>
    <mergeCell ref="D121:E121"/>
    <mergeCell ref="D112:E112"/>
    <mergeCell ref="D113:E113"/>
    <mergeCell ref="D114:E114"/>
    <mergeCell ref="D115:E115"/>
    <mergeCell ref="D116:E116"/>
    <mergeCell ref="D107:E107"/>
    <mergeCell ref="D108:E108"/>
    <mergeCell ref="D109:E109"/>
    <mergeCell ref="D110:E110"/>
    <mergeCell ref="D111:E111"/>
    <mergeCell ref="D102:E102"/>
    <mergeCell ref="D103:E103"/>
    <mergeCell ref="D104:E104"/>
    <mergeCell ref="D105:E105"/>
    <mergeCell ref="D106:E106"/>
    <mergeCell ref="D97:E97"/>
    <mergeCell ref="D98:E98"/>
    <mergeCell ref="D99:E99"/>
    <mergeCell ref="D100:E100"/>
    <mergeCell ref="D101:E101"/>
    <mergeCell ref="D92:E92"/>
    <mergeCell ref="D93:E93"/>
    <mergeCell ref="D94:E94"/>
    <mergeCell ref="D95:E95"/>
    <mergeCell ref="D96:E96"/>
    <mergeCell ref="D87:E87"/>
    <mergeCell ref="D88:E88"/>
    <mergeCell ref="D89:E89"/>
    <mergeCell ref="D90:E90"/>
    <mergeCell ref="D91:E91"/>
    <mergeCell ref="D82:E82"/>
    <mergeCell ref="D83:E83"/>
    <mergeCell ref="D84:E84"/>
    <mergeCell ref="D85:E85"/>
    <mergeCell ref="D86:E86"/>
    <mergeCell ref="D77:E77"/>
    <mergeCell ref="D78:E78"/>
    <mergeCell ref="D79:E79"/>
    <mergeCell ref="D80:E80"/>
    <mergeCell ref="D81:E81"/>
    <mergeCell ref="D72:E72"/>
    <mergeCell ref="D73:E73"/>
    <mergeCell ref="D74:E74"/>
    <mergeCell ref="D75:E75"/>
    <mergeCell ref="D76:E76"/>
    <mergeCell ref="D67:E67"/>
    <mergeCell ref="D68:E68"/>
    <mergeCell ref="D69:E69"/>
    <mergeCell ref="D70:E70"/>
    <mergeCell ref="D71:E71"/>
    <mergeCell ref="D62:E62"/>
    <mergeCell ref="D63:E63"/>
    <mergeCell ref="D64:E64"/>
    <mergeCell ref="D65:E65"/>
    <mergeCell ref="D66:E66"/>
    <mergeCell ref="D57:E57"/>
    <mergeCell ref="D58:E58"/>
    <mergeCell ref="D59:E59"/>
    <mergeCell ref="D60:E60"/>
    <mergeCell ref="D61:E61"/>
    <mergeCell ref="D52:E52"/>
    <mergeCell ref="D53:E53"/>
    <mergeCell ref="D54:E54"/>
    <mergeCell ref="D55:E55"/>
    <mergeCell ref="D56:E56"/>
    <mergeCell ref="D47:E47"/>
    <mergeCell ref="D48:E48"/>
    <mergeCell ref="D49:E49"/>
    <mergeCell ref="D50:E50"/>
    <mergeCell ref="D51:E51"/>
    <mergeCell ref="D42:E42"/>
    <mergeCell ref="D43:E43"/>
    <mergeCell ref="D44:E44"/>
    <mergeCell ref="D45:E45"/>
    <mergeCell ref="D46:E46"/>
    <mergeCell ref="D37:E37"/>
    <mergeCell ref="D38:E38"/>
    <mergeCell ref="D39:E39"/>
    <mergeCell ref="D40:E40"/>
    <mergeCell ref="D41:E41"/>
    <mergeCell ref="D32:E32"/>
    <mergeCell ref="D33:E33"/>
    <mergeCell ref="D34:E34"/>
    <mergeCell ref="D35:E35"/>
    <mergeCell ref="D36:E36"/>
    <mergeCell ref="D27:E27"/>
    <mergeCell ref="D28:E28"/>
    <mergeCell ref="D29:E29"/>
    <mergeCell ref="D30:E30"/>
    <mergeCell ref="D31:E31"/>
    <mergeCell ref="D21:E21"/>
    <mergeCell ref="D23:E23"/>
    <mergeCell ref="D24:E24"/>
    <mergeCell ref="D25:E25"/>
    <mergeCell ref="D26:E26"/>
    <mergeCell ref="D22:E22"/>
    <mergeCell ref="D16:E16"/>
    <mergeCell ref="D17:E17"/>
    <mergeCell ref="D18:E18"/>
    <mergeCell ref="D19:E19"/>
    <mergeCell ref="D20:E20"/>
    <mergeCell ref="A1:D1"/>
    <mergeCell ref="A3:D3"/>
    <mergeCell ref="A5:E5"/>
    <mergeCell ref="A7:E7"/>
    <mergeCell ref="A9:E9"/>
    <mergeCell ref="A11:E11"/>
    <mergeCell ref="A13:E13"/>
  </mergeCells>
  <pageMargins left="0.39370078740157483" right="0.19685039370078741" top="0.39370078740157483" bottom="0.62992125984251968" header="0.39370078740157483" footer="0.39370078740157483"/>
  <pageSetup paperSize="9" scale="90" orientation="landscape" horizontalDpi="300" verticalDpi="300" r:id="rId1"/>
  <headerFooter alignWithMargins="0">
    <oddFooter>&amp;L&amp;"Arial,Regular"&amp;8 LC147RP-IRP &amp;C&amp;"Arial,Regular"&amp;8Stranica &amp;P od &amp;N &amp;R&amp;"Arial,Regular"&amp;8 *Obrada LC*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8A231-12DE-4EE1-80BB-C539F5AF2C29}">
  <dimension ref="B2:N155"/>
  <sheetViews>
    <sheetView topLeftCell="A130" workbookViewId="0">
      <selection activeCell="D11" sqref="D11"/>
    </sheetView>
  </sheetViews>
  <sheetFormatPr defaultRowHeight="15"/>
  <cols>
    <col min="3" max="3" width="28.5703125" customWidth="1"/>
    <col min="4" max="4" width="13.42578125" customWidth="1"/>
    <col min="5" max="5" width="12.7109375" customWidth="1"/>
    <col min="6" max="6" width="12.5703125" customWidth="1"/>
    <col min="7" max="7" width="11" customWidth="1"/>
    <col min="11" max="12" width="13.28515625" customWidth="1"/>
    <col min="14" max="14" width="10.140625" bestFit="1" customWidth="1"/>
  </cols>
  <sheetData>
    <row r="2" spans="2:12" ht="15.75">
      <c r="B2" s="278" t="s">
        <v>246</v>
      </c>
      <c r="C2" s="278"/>
      <c r="D2" s="278"/>
      <c r="E2" s="278"/>
      <c r="F2" s="278"/>
      <c r="G2" s="278"/>
      <c r="H2" s="278"/>
      <c r="I2" s="278"/>
      <c r="J2" s="278"/>
      <c r="K2" s="278"/>
      <c r="L2" s="278"/>
    </row>
    <row r="3" spans="2:12" ht="51">
      <c r="B3" s="130" t="s">
        <v>247</v>
      </c>
      <c r="C3" s="131" t="s">
        <v>248</v>
      </c>
      <c r="D3" s="132" t="s">
        <v>249</v>
      </c>
      <c r="E3" s="132" t="s">
        <v>250</v>
      </c>
      <c r="F3" s="131" t="s">
        <v>12</v>
      </c>
      <c r="G3" s="131" t="s">
        <v>198</v>
      </c>
      <c r="H3" s="131" t="s">
        <v>199</v>
      </c>
      <c r="I3" s="131" t="s">
        <v>200</v>
      </c>
      <c r="J3" s="131" t="s">
        <v>251</v>
      </c>
      <c r="K3" s="131" t="s">
        <v>252</v>
      </c>
      <c r="L3" s="131" t="s">
        <v>253</v>
      </c>
    </row>
    <row r="4" spans="2:12">
      <c r="B4" s="133"/>
      <c r="C4" s="134"/>
      <c r="D4" s="135"/>
      <c r="E4" s="136" t="s">
        <v>204</v>
      </c>
      <c r="F4" s="137" t="s">
        <v>11</v>
      </c>
      <c r="G4" s="137" t="s">
        <v>95</v>
      </c>
      <c r="H4" s="137" t="s">
        <v>156</v>
      </c>
      <c r="I4" s="137" t="s">
        <v>254</v>
      </c>
      <c r="J4" s="137"/>
      <c r="K4" s="137"/>
      <c r="L4" s="137"/>
    </row>
    <row r="5" spans="2:12">
      <c r="B5" s="133"/>
      <c r="C5" s="138" t="s">
        <v>0</v>
      </c>
      <c r="D5" s="139"/>
      <c r="E5" s="139"/>
      <c r="F5" s="138"/>
      <c r="G5" s="138"/>
      <c r="H5" s="138"/>
      <c r="I5" s="138"/>
      <c r="J5" s="138"/>
      <c r="K5" s="138"/>
      <c r="L5" s="138"/>
    </row>
    <row r="6" spans="2:12">
      <c r="B6" s="133" t="s">
        <v>255</v>
      </c>
      <c r="C6" s="140" t="s">
        <v>256</v>
      </c>
      <c r="D6" s="136"/>
      <c r="E6" s="136"/>
      <c r="F6" s="137"/>
      <c r="G6" s="137"/>
      <c r="H6" s="137"/>
      <c r="I6" s="137"/>
      <c r="J6" s="137"/>
      <c r="K6" s="137"/>
      <c r="L6" s="137"/>
    </row>
    <row r="7" spans="2:12">
      <c r="B7" s="133" t="s">
        <v>257</v>
      </c>
      <c r="C7" s="137" t="s">
        <v>258</v>
      </c>
      <c r="D7" s="136"/>
      <c r="E7" s="136"/>
      <c r="F7" s="137"/>
      <c r="G7" s="137"/>
      <c r="H7" s="137"/>
      <c r="I7" s="137"/>
      <c r="J7" s="137"/>
      <c r="K7" s="137"/>
      <c r="L7" s="137"/>
    </row>
    <row r="8" spans="2:12">
      <c r="B8" s="141" t="s">
        <v>259</v>
      </c>
      <c r="C8" s="138" t="s">
        <v>260</v>
      </c>
      <c r="D8" s="139"/>
      <c r="E8" s="139"/>
      <c r="F8" s="138" t="s">
        <v>261</v>
      </c>
      <c r="G8" s="138"/>
      <c r="H8" s="142"/>
      <c r="I8" s="142"/>
      <c r="J8" s="138"/>
      <c r="K8" s="138"/>
      <c r="L8" s="138"/>
    </row>
    <row r="9" spans="2:12">
      <c r="B9" s="143"/>
      <c r="C9" s="144" t="s">
        <v>262</v>
      </c>
      <c r="D9" s="145"/>
      <c r="E9" s="145"/>
      <c r="F9" s="144"/>
      <c r="G9" s="144"/>
      <c r="H9" s="146"/>
      <c r="I9" s="146"/>
      <c r="J9" s="144"/>
      <c r="K9" s="144"/>
      <c r="L9" s="144"/>
    </row>
    <row r="10" spans="2:12" ht="21" customHeight="1">
      <c r="B10" s="147">
        <v>3</v>
      </c>
      <c r="C10" s="148" t="s">
        <v>263</v>
      </c>
      <c r="D10" s="149">
        <f>SUM(E10:J10)</f>
        <v>874689</v>
      </c>
      <c r="E10" s="150">
        <f t="shared" ref="E10:J10" si="0">SUM(E11+E36+E123)</f>
        <v>329614</v>
      </c>
      <c r="F10" s="149">
        <f t="shared" si="0"/>
        <v>512515</v>
      </c>
      <c r="G10" s="149">
        <f t="shared" si="0"/>
        <v>29610</v>
      </c>
      <c r="H10" s="149">
        <f t="shared" si="0"/>
        <v>2950</v>
      </c>
      <c r="I10" s="149">
        <f t="shared" si="0"/>
        <v>0</v>
      </c>
      <c r="J10" s="149">
        <f t="shared" si="0"/>
        <v>0</v>
      </c>
      <c r="K10" s="152">
        <f>K11</f>
        <v>870000</v>
      </c>
      <c r="L10" s="152">
        <f>L11</f>
        <v>870000</v>
      </c>
    </row>
    <row r="11" spans="2:12" ht="18.75" customHeight="1">
      <c r="B11" s="153">
        <v>31</v>
      </c>
      <c r="C11" s="154" t="s">
        <v>264</v>
      </c>
      <c r="D11" s="155">
        <f>SUM(D18+D28+D35)</f>
        <v>695668</v>
      </c>
      <c r="E11" s="155">
        <f>SUM(E18+E28+E35)</f>
        <v>296653</v>
      </c>
      <c r="F11" s="155">
        <f>SUM(F18+F28+F35)</f>
        <v>463715</v>
      </c>
      <c r="G11" s="155">
        <f>SUM(G18+G28+G35)</f>
        <v>0</v>
      </c>
      <c r="H11" s="155">
        <f>H18+H27</f>
        <v>300</v>
      </c>
      <c r="I11" s="155">
        <f>SUM(I18+I28+I35)</f>
        <v>0</v>
      </c>
      <c r="J11" s="155">
        <f>SUM(J18+J28+J35)</f>
        <v>0</v>
      </c>
      <c r="K11" s="156">
        <f>K13+K36</f>
        <v>870000</v>
      </c>
      <c r="L11" s="156">
        <f>K11</f>
        <v>870000</v>
      </c>
    </row>
    <row r="12" spans="2:12">
      <c r="B12" s="157">
        <v>31111</v>
      </c>
      <c r="C12" s="157" t="s">
        <v>265</v>
      </c>
      <c r="D12" s="158">
        <f>SUM(E12:I12)</f>
        <v>566653</v>
      </c>
      <c r="E12" s="159">
        <v>256653</v>
      </c>
      <c r="F12" s="159">
        <v>310000</v>
      </c>
      <c r="G12" s="160">
        <v>0</v>
      </c>
      <c r="H12" s="159">
        <v>0</v>
      </c>
      <c r="I12" s="159">
        <v>0</v>
      </c>
      <c r="J12" s="160">
        <v>0</v>
      </c>
      <c r="K12" s="161"/>
      <c r="L12" s="161"/>
    </row>
    <row r="13" spans="2:12">
      <c r="B13" s="162">
        <v>3111</v>
      </c>
      <c r="C13" s="163" t="s">
        <v>17</v>
      </c>
      <c r="D13" s="164">
        <f>SUM(D12)</f>
        <v>566653</v>
      </c>
      <c r="E13" s="164">
        <f t="shared" ref="E13:J13" si="1">SUM(E18)</f>
        <v>256653</v>
      </c>
      <c r="F13" s="164">
        <f>F12</f>
        <v>310000</v>
      </c>
      <c r="G13" s="164">
        <v>0</v>
      </c>
      <c r="H13" s="209">
        <v>0</v>
      </c>
      <c r="I13" s="209">
        <f t="shared" si="1"/>
        <v>0</v>
      </c>
      <c r="J13" s="164">
        <f t="shared" si="1"/>
        <v>0</v>
      </c>
      <c r="K13" s="166">
        <v>720000</v>
      </c>
      <c r="L13" s="166">
        <v>720000</v>
      </c>
    </row>
    <row r="14" spans="2:12">
      <c r="B14" s="167">
        <v>3112</v>
      </c>
      <c r="C14" s="168" t="s">
        <v>266</v>
      </c>
      <c r="D14" s="169">
        <f>SUM(E14:H14)</f>
        <v>4615</v>
      </c>
      <c r="E14" s="170">
        <v>0</v>
      </c>
      <c r="F14" s="170">
        <v>4615</v>
      </c>
      <c r="G14" s="170">
        <v>0</v>
      </c>
      <c r="H14" s="159">
        <v>0</v>
      </c>
      <c r="I14" s="159"/>
      <c r="J14" s="160"/>
      <c r="K14" s="161"/>
      <c r="L14" s="161"/>
    </row>
    <row r="15" spans="2:12">
      <c r="B15" s="171">
        <v>31124</v>
      </c>
      <c r="C15" s="172" t="s">
        <v>267</v>
      </c>
      <c r="D15" s="179">
        <f>SUM(E15:H15)</f>
        <v>4615</v>
      </c>
      <c r="E15" s="159">
        <v>0</v>
      </c>
      <c r="F15" s="159">
        <v>4615</v>
      </c>
      <c r="G15" s="159">
        <v>0</v>
      </c>
      <c r="H15" s="159">
        <v>0</v>
      </c>
      <c r="I15" s="159"/>
      <c r="J15" s="159"/>
      <c r="K15" s="173"/>
      <c r="L15" s="161"/>
    </row>
    <row r="16" spans="2:12">
      <c r="B16" s="162">
        <v>3113</v>
      </c>
      <c r="C16" s="163" t="s">
        <v>20</v>
      </c>
      <c r="D16" s="164">
        <f>E16+F16+G16</f>
        <v>20000</v>
      </c>
      <c r="E16" s="164">
        <f>SUM(E20)</f>
        <v>0</v>
      </c>
      <c r="F16" s="164">
        <f>F17</f>
        <v>20000</v>
      </c>
      <c r="G16" s="164">
        <f>SUM(G20)</f>
        <v>0</v>
      </c>
      <c r="H16" s="164">
        <v>0</v>
      </c>
      <c r="I16" s="164">
        <f>SUM(I20)</f>
        <v>0</v>
      </c>
      <c r="J16" s="210"/>
      <c r="K16" s="211"/>
      <c r="L16" s="211"/>
    </row>
    <row r="17" spans="2:14">
      <c r="B17" s="157">
        <v>31131</v>
      </c>
      <c r="C17" s="157" t="s">
        <v>20</v>
      </c>
      <c r="D17" s="158">
        <f>SUM(E17:I17)</f>
        <v>20000</v>
      </c>
      <c r="E17" s="160">
        <v>0</v>
      </c>
      <c r="F17" s="159">
        <v>20000</v>
      </c>
      <c r="G17" s="165"/>
      <c r="H17" s="165"/>
      <c r="I17" s="165"/>
      <c r="J17" s="160"/>
      <c r="K17" s="161"/>
      <c r="L17" s="161"/>
    </row>
    <row r="18" spans="2:14" ht="16.5" customHeight="1">
      <c r="B18" s="174">
        <v>311</v>
      </c>
      <c r="C18" s="175" t="s">
        <v>268</v>
      </c>
      <c r="D18" s="164">
        <f>D16+D14+D13</f>
        <v>591268</v>
      </c>
      <c r="E18" s="176">
        <f>SUM(E12)</f>
        <v>256653</v>
      </c>
      <c r="F18" s="176">
        <f>SUM(F13+F14+F16)</f>
        <v>334615</v>
      </c>
      <c r="G18" s="176">
        <v>0</v>
      </c>
      <c r="H18" s="212">
        <v>0</v>
      </c>
      <c r="I18" s="212">
        <v>0</v>
      </c>
      <c r="J18" s="176">
        <v>0</v>
      </c>
      <c r="K18" s="177">
        <v>0</v>
      </c>
      <c r="L18" s="177">
        <v>0</v>
      </c>
      <c r="N18" s="215"/>
    </row>
    <row r="19" spans="2:14">
      <c r="B19" s="157">
        <v>31212</v>
      </c>
      <c r="C19" s="178" t="s">
        <v>269</v>
      </c>
      <c r="D19" s="179">
        <f>SUM(E19:J19)</f>
        <v>2750</v>
      </c>
      <c r="E19" s="159">
        <v>0</v>
      </c>
      <c r="F19" s="180">
        <v>2450</v>
      </c>
      <c r="G19" s="159">
        <v>0</v>
      </c>
      <c r="H19" s="159">
        <v>300</v>
      </c>
      <c r="I19" s="159">
        <v>0</v>
      </c>
      <c r="J19" s="160">
        <v>0</v>
      </c>
      <c r="K19" s="161"/>
      <c r="L19" s="161"/>
    </row>
    <row r="20" spans="2:14">
      <c r="B20" s="157">
        <v>312130</v>
      </c>
      <c r="C20" s="157" t="s">
        <v>270</v>
      </c>
      <c r="D20" s="179">
        <f t="shared" ref="D20:D26" si="2">SUM(E20:J20)</f>
        <v>5100</v>
      </c>
      <c r="E20" s="160">
        <v>0</v>
      </c>
      <c r="F20" s="180">
        <v>5100</v>
      </c>
      <c r="G20" s="159">
        <v>0</v>
      </c>
      <c r="H20" s="159">
        <v>0</v>
      </c>
      <c r="I20" s="159">
        <v>0</v>
      </c>
      <c r="J20" s="160">
        <v>0</v>
      </c>
      <c r="K20" s="161"/>
      <c r="L20" s="161"/>
      <c r="N20" s="215"/>
    </row>
    <row r="21" spans="2:14">
      <c r="B21" s="157">
        <v>312131</v>
      </c>
      <c r="C21" s="157" t="s">
        <v>271</v>
      </c>
      <c r="D21" s="179">
        <f t="shared" si="2"/>
        <v>1400</v>
      </c>
      <c r="E21" s="159">
        <v>0</v>
      </c>
      <c r="F21" s="180">
        <v>1400</v>
      </c>
      <c r="G21" s="160">
        <v>0</v>
      </c>
      <c r="H21" s="159">
        <v>0</v>
      </c>
      <c r="I21" s="159">
        <v>0</v>
      </c>
      <c r="J21" s="160">
        <v>0</v>
      </c>
      <c r="K21" s="161"/>
      <c r="L21" s="161"/>
      <c r="N21" s="215"/>
    </row>
    <row r="22" spans="2:14">
      <c r="B22" s="157">
        <v>312133</v>
      </c>
      <c r="C22" s="157" t="s">
        <v>272</v>
      </c>
      <c r="D22" s="179">
        <f t="shared" si="2"/>
        <v>0</v>
      </c>
      <c r="E22" s="160">
        <v>0</v>
      </c>
      <c r="F22" s="160">
        <v>0</v>
      </c>
      <c r="G22" s="160">
        <v>0</v>
      </c>
      <c r="H22" s="159">
        <v>0</v>
      </c>
      <c r="I22" s="159">
        <v>0</v>
      </c>
      <c r="J22" s="160">
        <v>0</v>
      </c>
      <c r="K22" s="161"/>
      <c r="L22" s="161"/>
    </row>
    <row r="23" spans="2:14">
      <c r="B23" s="157">
        <v>31214</v>
      </c>
      <c r="C23" s="157" t="s">
        <v>273</v>
      </c>
      <c r="D23" s="179">
        <f t="shared" si="2"/>
        <v>0</v>
      </c>
      <c r="E23" s="160">
        <v>0</v>
      </c>
      <c r="F23" s="159">
        <v>0</v>
      </c>
      <c r="G23" s="160">
        <v>0</v>
      </c>
      <c r="H23" s="159">
        <v>0</v>
      </c>
      <c r="I23" s="159">
        <v>0</v>
      </c>
      <c r="J23" s="160">
        <v>0</v>
      </c>
      <c r="K23" s="161"/>
      <c r="L23" s="161"/>
    </row>
    <row r="24" spans="2:14">
      <c r="B24" s="157">
        <v>31215</v>
      </c>
      <c r="C24" s="157" t="s">
        <v>274</v>
      </c>
      <c r="D24" s="179">
        <f t="shared" si="2"/>
        <v>0</v>
      </c>
      <c r="E24" s="160">
        <v>0</v>
      </c>
      <c r="F24" s="160">
        <v>0</v>
      </c>
      <c r="G24" s="159">
        <v>0</v>
      </c>
      <c r="H24" s="159">
        <v>0</v>
      </c>
      <c r="I24" s="159">
        <v>0</v>
      </c>
      <c r="J24" s="160">
        <v>0</v>
      </c>
      <c r="K24" s="161"/>
      <c r="L24" s="161"/>
    </row>
    <row r="25" spans="2:14">
      <c r="B25" s="157">
        <v>31216</v>
      </c>
      <c r="C25" s="157" t="s">
        <v>275</v>
      </c>
      <c r="D25" s="179">
        <f t="shared" si="2"/>
        <v>5100</v>
      </c>
      <c r="E25" s="160">
        <v>0</v>
      </c>
      <c r="F25" s="180">
        <v>5100</v>
      </c>
      <c r="G25" s="160">
        <v>0</v>
      </c>
      <c r="H25" s="159">
        <v>0</v>
      </c>
      <c r="I25" s="159">
        <v>0</v>
      </c>
      <c r="J25" s="160">
        <v>0</v>
      </c>
      <c r="K25" s="161"/>
      <c r="L25" s="161"/>
    </row>
    <row r="26" spans="2:14">
      <c r="B26" s="157">
        <v>31219</v>
      </c>
      <c r="C26" s="157" t="s">
        <v>276</v>
      </c>
      <c r="D26" s="179">
        <f t="shared" si="2"/>
        <v>50</v>
      </c>
      <c r="E26" s="160">
        <v>0</v>
      </c>
      <c r="F26" s="160">
        <v>50</v>
      </c>
      <c r="G26" s="159">
        <v>0</v>
      </c>
      <c r="H26" s="159">
        <v>0</v>
      </c>
      <c r="I26" s="159">
        <v>0</v>
      </c>
      <c r="J26" s="160">
        <v>0</v>
      </c>
      <c r="K26" s="161"/>
      <c r="L26" s="161"/>
    </row>
    <row r="27" spans="2:14">
      <c r="B27" s="162">
        <v>3121</v>
      </c>
      <c r="C27" s="163" t="s">
        <v>23</v>
      </c>
      <c r="D27" s="164">
        <f>SUM(D19:D26)</f>
        <v>14400</v>
      </c>
      <c r="E27" s="164">
        <f t="shared" ref="E27:J27" si="3">SUM(E19:E26)</f>
        <v>0</v>
      </c>
      <c r="F27" s="164">
        <f>SUM(F19:F26)</f>
        <v>14100</v>
      </c>
      <c r="G27" s="164">
        <f t="shared" si="3"/>
        <v>0</v>
      </c>
      <c r="H27" s="213">
        <f t="shared" si="3"/>
        <v>300</v>
      </c>
      <c r="I27" s="213">
        <f t="shared" si="3"/>
        <v>0</v>
      </c>
      <c r="J27" s="213">
        <f t="shared" si="3"/>
        <v>0</v>
      </c>
      <c r="K27" s="166">
        <f>K26+K25+K24+K23+K22+K21+K20+K19</f>
        <v>0</v>
      </c>
      <c r="L27" s="166">
        <f>L26+L25+L24+L23+L22+L21+L20+L19</f>
        <v>0</v>
      </c>
    </row>
    <row r="28" spans="2:14" ht="19.5" customHeight="1">
      <c r="B28" s="174">
        <v>312</v>
      </c>
      <c r="C28" s="175" t="s">
        <v>23</v>
      </c>
      <c r="D28" s="176">
        <f>SUM(D27)</f>
        <v>14400</v>
      </c>
      <c r="E28" s="176">
        <f>SUM(E19:E26)</f>
        <v>0</v>
      </c>
      <c r="F28" s="176">
        <f>SUM(F19:F26)</f>
        <v>14100</v>
      </c>
      <c r="G28" s="176">
        <f>SUM(G19:G26)</f>
        <v>0</v>
      </c>
      <c r="H28" s="151">
        <v>0</v>
      </c>
      <c r="I28" s="151">
        <v>0</v>
      </c>
      <c r="J28" s="176">
        <v>0</v>
      </c>
      <c r="K28" s="177">
        <v>0</v>
      </c>
      <c r="L28" s="177">
        <v>0</v>
      </c>
    </row>
    <row r="29" spans="2:14">
      <c r="B29" s="157">
        <v>31311</v>
      </c>
      <c r="C29" s="157" t="s">
        <v>277</v>
      </c>
      <c r="D29" s="158">
        <f>SUM(E29:J29)</f>
        <v>65000</v>
      </c>
      <c r="E29" s="159">
        <v>15000</v>
      </c>
      <c r="F29" s="180">
        <v>50000</v>
      </c>
      <c r="G29" s="160">
        <v>0</v>
      </c>
      <c r="H29" s="159">
        <v>0</v>
      </c>
      <c r="I29" s="159">
        <v>0</v>
      </c>
      <c r="J29" s="160">
        <v>0</v>
      </c>
      <c r="K29" s="161"/>
      <c r="L29" s="161"/>
    </row>
    <row r="30" spans="2:14">
      <c r="B30" s="157">
        <v>31312</v>
      </c>
      <c r="C30" s="157" t="s">
        <v>278</v>
      </c>
      <c r="D30" s="158">
        <f>SUM(E30:J30)</f>
        <v>0</v>
      </c>
      <c r="E30" s="159">
        <v>0</v>
      </c>
      <c r="F30" s="159">
        <v>0</v>
      </c>
      <c r="G30" s="159">
        <v>0</v>
      </c>
      <c r="H30" s="159">
        <v>0</v>
      </c>
      <c r="I30" s="159">
        <v>0</v>
      </c>
      <c r="J30" s="160">
        <v>0</v>
      </c>
      <c r="K30" s="161"/>
      <c r="L30" s="161"/>
    </row>
    <row r="31" spans="2:14">
      <c r="B31" s="162">
        <v>3131</v>
      </c>
      <c r="C31" s="163" t="s">
        <v>279</v>
      </c>
      <c r="D31" s="164">
        <f>SUM(D30+D29)</f>
        <v>65000</v>
      </c>
      <c r="E31" s="164">
        <f t="shared" ref="E31:J31" si="4">SUM(E30+E29)</f>
        <v>15000</v>
      </c>
      <c r="F31" s="164">
        <f t="shared" si="4"/>
        <v>50000</v>
      </c>
      <c r="G31" s="164">
        <f t="shared" si="4"/>
        <v>0</v>
      </c>
      <c r="H31" s="213">
        <f t="shared" si="4"/>
        <v>0</v>
      </c>
      <c r="I31" s="213">
        <f t="shared" si="4"/>
        <v>0</v>
      </c>
      <c r="J31" s="213">
        <f t="shared" si="4"/>
        <v>0</v>
      </c>
      <c r="K31" s="166">
        <f>K30+K29</f>
        <v>0</v>
      </c>
      <c r="L31" s="166">
        <f>L30+L29</f>
        <v>0</v>
      </c>
    </row>
    <row r="32" spans="2:14">
      <c r="B32" s="157">
        <v>31321</v>
      </c>
      <c r="C32" s="157" t="s">
        <v>280</v>
      </c>
      <c r="D32" s="158">
        <f>SUM(E32:J32)</f>
        <v>90000</v>
      </c>
      <c r="E32" s="159">
        <v>25000</v>
      </c>
      <c r="F32" s="181">
        <v>65000</v>
      </c>
      <c r="G32" s="160">
        <v>0</v>
      </c>
      <c r="H32" s="159">
        <v>0</v>
      </c>
      <c r="I32" s="159">
        <v>0</v>
      </c>
      <c r="J32" s="160">
        <v>0</v>
      </c>
      <c r="K32" s="161"/>
      <c r="L32" s="161"/>
    </row>
    <row r="33" spans="2:12">
      <c r="B33" s="157">
        <v>31322</v>
      </c>
      <c r="C33" s="157" t="s">
        <v>281</v>
      </c>
      <c r="D33" s="158">
        <f>SUM(E33:J33)</f>
        <v>0</v>
      </c>
      <c r="E33" s="158">
        <f t="shared" ref="E33:J33" si="5">SUM(F33:K33)</f>
        <v>0</v>
      </c>
      <c r="F33" s="158">
        <f t="shared" si="5"/>
        <v>0</v>
      </c>
      <c r="G33" s="158">
        <f t="shared" si="5"/>
        <v>0</v>
      </c>
      <c r="H33" s="179">
        <f t="shared" si="5"/>
        <v>0</v>
      </c>
      <c r="I33" s="179">
        <f t="shared" si="5"/>
        <v>0</v>
      </c>
      <c r="J33" s="158">
        <f t="shared" si="5"/>
        <v>0</v>
      </c>
      <c r="K33" s="161"/>
      <c r="L33" s="161"/>
    </row>
    <row r="34" spans="2:12">
      <c r="B34" s="162">
        <v>3132</v>
      </c>
      <c r="C34" s="163" t="s">
        <v>280</v>
      </c>
      <c r="D34" s="164">
        <f>SUM(D32+D33)</f>
        <v>90000</v>
      </c>
      <c r="E34" s="164">
        <f t="shared" ref="E34:K34" si="6">E33+E32</f>
        <v>25000</v>
      </c>
      <c r="F34" s="164">
        <f>SUM(F32:F33)</f>
        <v>65000</v>
      </c>
      <c r="G34" s="164">
        <f t="shared" si="6"/>
        <v>0</v>
      </c>
      <c r="H34" s="213">
        <f t="shared" si="6"/>
        <v>0</v>
      </c>
      <c r="I34" s="213">
        <f t="shared" si="6"/>
        <v>0</v>
      </c>
      <c r="J34" s="164">
        <f t="shared" si="6"/>
        <v>0</v>
      </c>
      <c r="K34" s="166">
        <f t="shared" si="6"/>
        <v>0</v>
      </c>
      <c r="L34" s="166">
        <f>L33+L32</f>
        <v>0</v>
      </c>
    </row>
    <row r="35" spans="2:12" ht="18" customHeight="1">
      <c r="B35" s="174">
        <v>313</v>
      </c>
      <c r="C35" s="175" t="s">
        <v>282</v>
      </c>
      <c r="D35" s="182">
        <f>SUM(D34)</f>
        <v>90000</v>
      </c>
      <c r="E35" s="182">
        <f t="shared" ref="E35:L35" si="7">E34+E31</f>
        <v>40000</v>
      </c>
      <c r="F35" s="182">
        <f>SUM(F34+F31)</f>
        <v>115000</v>
      </c>
      <c r="G35" s="182">
        <f t="shared" si="7"/>
        <v>0</v>
      </c>
      <c r="H35" s="183">
        <f t="shared" si="7"/>
        <v>0</v>
      </c>
      <c r="I35" s="183">
        <f t="shared" si="7"/>
        <v>0</v>
      </c>
      <c r="J35" s="182">
        <f t="shared" si="7"/>
        <v>0</v>
      </c>
      <c r="K35" s="184">
        <f t="shared" si="7"/>
        <v>0</v>
      </c>
      <c r="L35" s="184">
        <f t="shared" si="7"/>
        <v>0</v>
      </c>
    </row>
    <row r="36" spans="2:12" ht="18.75" customHeight="1">
      <c r="B36" s="153">
        <v>32</v>
      </c>
      <c r="C36" s="154" t="s">
        <v>283</v>
      </c>
      <c r="D36" s="185">
        <f t="shared" ref="D36:J36" si="8">SUM(D50+D75+D106+D122)</f>
        <v>112991</v>
      </c>
      <c r="E36" s="185">
        <f t="shared" si="8"/>
        <v>32061</v>
      </c>
      <c r="F36" s="185">
        <f t="shared" si="8"/>
        <v>48800</v>
      </c>
      <c r="G36" s="185">
        <f t="shared" si="8"/>
        <v>29480</v>
      </c>
      <c r="H36" s="214">
        <f t="shared" si="8"/>
        <v>2650</v>
      </c>
      <c r="I36" s="214">
        <f t="shared" si="8"/>
        <v>0</v>
      </c>
      <c r="J36" s="185">
        <f t="shared" si="8"/>
        <v>0</v>
      </c>
      <c r="K36" s="156">
        <v>150000</v>
      </c>
      <c r="L36" s="156">
        <v>150000</v>
      </c>
    </row>
    <row r="37" spans="2:12">
      <c r="B37" s="157">
        <v>32111</v>
      </c>
      <c r="C37" s="157" t="s">
        <v>284</v>
      </c>
      <c r="D37" s="158">
        <f t="shared" ref="D37:D42" si="9">SUM(E37:J37)</f>
        <v>2300</v>
      </c>
      <c r="E37" s="160">
        <v>0</v>
      </c>
      <c r="F37" s="180">
        <v>500</v>
      </c>
      <c r="G37" s="159">
        <v>300</v>
      </c>
      <c r="H37" s="159">
        <v>1500</v>
      </c>
      <c r="I37" s="159">
        <v>0</v>
      </c>
      <c r="J37" s="160">
        <v>0</v>
      </c>
      <c r="K37" s="161"/>
      <c r="L37" s="161"/>
    </row>
    <row r="38" spans="2:12">
      <c r="B38" s="157">
        <v>32112</v>
      </c>
      <c r="C38" s="157" t="s">
        <v>285</v>
      </c>
      <c r="D38" s="158">
        <f t="shared" si="9"/>
        <v>0</v>
      </c>
      <c r="E38" s="160">
        <v>0</v>
      </c>
      <c r="F38" s="160">
        <v>0</v>
      </c>
      <c r="G38" s="160">
        <v>0</v>
      </c>
      <c r="H38" s="159">
        <v>0</v>
      </c>
      <c r="I38" s="159">
        <v>0</v>
      </c>
      <c r="J38" s="160">
        <v>0</v>
      </c>
      <c r="K38" s="161"/>
      <c r="L38" s="161"/>
    </row>
    <row r="39" spans="2:12">
      <c r="B39" s="157">
        <v>32113</v>
      </c>
      <c r="C39" s="157" t="s">
        <v>286</v>
      </c>
      <c r="D39" s="158">
        <f t="shared" si="9"/>
        <v>0</v>
      </c>
      <c r="E39" s="160">
        <v>0</v>
      </c>
      <c r="F39" s="160">
        <v>0</v>
      </c>
      <c r="G39" s="160">
        <v>0</v>
      </c>
      <c r="H39" s="159">
        <v>0</v>
      </c>
      <c r="I39" s="159">
        <v>0</v>
      </c>
      <c r="J39" s="160">
        <v>0</v>
      </c>
      <c r="K39" s="161"/>
      <c r="L39" s="161"/>
    </row>
    <row r="40" spans="2:12">
      <c r="B40" s="157">
        <v>32114</v>
      </c>
      <c r="C40" s="157" t="s">
        <v>287</v>
      </c>
      <c r="D40" s="158">
        <f t="shared" si="9"/>
        <v>0</v>
      </c>
      <c r="E40" s="160">
        <v>0</v>
      </c>
      <c r="F40" s="160">
        <v>0</v>
      </c>
      <c r="G40" s="160">
        <v>0</v>
      </c>
      <c r="H40" s="159">
        <v>0</v>
      </c>
      <c r="I40" s="159">
        <v>0</v>
      </c>
      <c r="J40" s="160">
        <v>0</v>
      </c>
      <c r="K40" s="161"/>
      <c r="L40" s="161"/>
    </row>
    <row r="41" spans="2:12">
      <c r="B41" s="157">
        <v>32115</v>
      </c>
      <c r="C41" s="157" t="s">
        <v>288</v>
      </c>
      <c r="D41" s="158">
        <f t="shared" si="9"/>
        <v>0</v>
      </c>
      <c r="E41" s="160">
        <v>0</v>
      </c>
      <c r="F41" s="160">
        <v>0</v>
      </c>
      <c r="G41" s="160">
        <v>0</v>
      </c>
      <c r="H41" s="159">
        <v>0</v>
      </c>
      <c r="I41" s="159">
        <v>0</v>
      </c>
      <c r="J41" s="160">
        <v>0</v>
      </c>
      <c r="K41" s="161"/>
      <c r="L41" s="161"/>
    </row>
    <row r="42" spans="2:12">
      <c r="B42" s="157">
        <v>32119</v>
      </c>
      <c r="C42" s="157" t="s">
        <v>289</v>
      </c>
      <c r="D42" s="158">
        <f t="shared" si="9"/>
        <v>0</v>
      </c>
      <c r="E42" s="160">
        <v>0</v>
      </c>
      <c r="F42" s="160">
        <v>0</v>
      </c>
      <c r="G42" s="160">
        <v>0</v>
      </c>
      <c r="H42" s="159">
        <v>0</v>
      </c>
      <c r="I42" s="159">
        <v>0</v>
      </c>
      <c r="J42" s="160">
        <v>0</v>
      </c>
      <c r="K42" s="161"/>
      <c r="L42" s="161"/>
    </row>
    <row r="43" spans="2:12">
      <c r="B43" s="162">
        <v>3211</v>
      </c>
      <c r="C43" s="163" t="s">
        <v>34</v>
      </c>
      <c r="D43" s="164">
        <f t="shared" ref="D43:L43" si="10">D42+D41+D40+D39+D38+D37</f>
        <v>2300</v>
      </c>
      <c r="E43" s="186">
        <f t="shared" si="10"/>
        <v>0</v>
      </c>
      <c r="F43" s="164">
        <f t="shared" si="10"/>
        <v>500</v>
      </c>
      <c r="G43" s="164">
        <f t="shared" si="10"/>
        <v>300</v>
      </c>
      <c r="H43" s="213">
        <f t="shared" si="10"/>
        <v>1500</v>
      </c>
      <c r="I43" s="213">
        <f t="shared" si="10"/>
        <v>0</v>
      </c>
      <c r="J43" s="164">
        <f t="shared" si="10"/>
        <v>0</v>
      </c>
      <c r="K43" s="166">
        <f t="shared" si="10"/>
        <v>0</v>
      </c>
      <c r="L43" s="166">
        <f t="shared" si="10"/>
        <v>0</v>
      </c>
    </row>
    <row r="44" spans="2:12">
      <c r="B44" s="157">
        <v>32121</v>
      </c>
      <c r="C44" s="157" t="s">
        <v>290</v>
      </c>
      <c r="D44" s="158">
        <f>SUM(E44:J44)</f>
        <v>8600</v>
      </c>
      <c r="E44" s="159">
        <v>8500</v>
      </c>
      <c r="F44" s="159">
        <v>0</v>
      </c>
      <c r="G44" s="160">
        <v>100</v>
      </c>
      <c r="H44" s="159">
        <v>0</v>
      </c>
      <c r="I44" s="159">
        <v>0</v>
      </c>
      <c r="J44" s="160">
        <v>0</v>
      </c>
      <c r="K44" s="161"/>
      <c r="L44" s="161"/>
    </row>
    <row r="45" spans="2:12">
      <c r="B45" s="157">
        <v>32122</v>
      </c>
      <c r="C45" s="157" t="s">
        <v>291</v>
      </c>
      <c r="D45" s="158">
        <f>SUM(E45:J45)</f>
        <v>0</v>
      </c>
      <c r="E45" s="159">
        <v>0</v>
      </c>
      <c r="F45" s="160">
        <v>0</v>
      </c>
      <c r="G45" s="159">
        <v>0</v>
      </c>
      <c r="H45" s="159">
        <v>0</v>
      </c>
      <c r="I45" s="159">
        <v>0</v>
      </c>
      <c r="J45" s="160">
        <v>0</v>
      </c>
      <c r="K45" s="161"/>
      <c r="L45" s="161"/>
    </row>
    <row r="46" spans="2:12">
      <c r="B46" s="162">
        <v>3212</v>
      </c>
      <c r="C46" s="163" t="s">
        <v>292</v>
      </c>
      <c r="D46" s="164">
        <f t="shared" ref="D46:L46" si="11">D45+D44</f>
        <v>8600</v>
      </c>
      <c r="E46" s="186">
        <f t="shared" si="11"/>
        <v>8500</v>
      </c>
      <c r="F46" s="164">
        <v>0</v>
      </c>
      <c r="G46" s="164">
        <f t="shared" si="11"/>
        <v>100</v>
      </c>
      <c r="H46" s="213">
        <f t="shared" si="11"/>
        <v>0</v>
      </c>
      <c r="I46" s="213">
        <f t="shared" si="11"/>
        <v>0</v>
      </c>
      <c r="J46" s="164">
        <f t="shared" si="11"/>
        <v>0</v>
      </c>
      <c r="K46" s="166">
        <f t="shared" si="11"/>
        <v>0</v>
      </c>
      <c r="L46" s="166">
        <f t="shared" si="11"/>
        <v>0</v>
      </c>
    </row>
    <row r="47" spans="2:12">
      <c r="B47" s="157">
        <v>32131</v>
      </c>
      <c r="C47" s="157" t="s">
        <v>293</v>
      </c>
      <c r="D47" s="158">
        <f>SUM(E47:J47)</f>
        <v>600</v>
      </c>
      <c r="E47" s="159">
        <v>0</v>
      </c>
      <c r="F47" s="159">
        <v>500</v>
      </c>
      <c r="G47" s="159">
        <v>100</v>
      </c>
      <c r="H47" s="159">
        <v>0</v>
      </c>
      <c r="I47" s="159">
        <v>0</v>
      </c>
      <c r="J47" s="160">
        <v>0</v>
      </c>
      <c r="K47" s="161"/>
      <c r="L47" s="161"/>
    </row>
    <row r="48" spans="2:12">
      <c r="B48" s="157">
        <v>32132</v>
      </c>
      <c r="C48" s="157" t="s">
        <v>294</v>
      </c>
      <c r="D48" s="158">
        <f>SUM(E48:J48)</f>
        <v>2500</v>
      </c>
      <c r="E48" s="159">
        <v>0</v>
      </c>
      <c r="F48" s="159">
        <v>2500</v>
      </c>
      <c r="G48" s="159">
        <v>0</v>
      </c>
      <c r="H48" s="159">
        <v>0</v>
      </c>
      <c r="I48" s="159">
        <v>0</v>
      </c>
      <c r="J48" s="160">
        <v>0</v>
      </c>
      <c r="K48" s="161"/>
      <c r="L48" s="161"/>
    </row>
    <row r="49" spans="2:12">
      <c r="B49" s="162">
        <v>3213</v>
      </c>
      <c r="C49" s="163" t="s">
        <v>37</v>
      </c>
      <c r="D49" s="164">
        <f t="shared" ref="D49:L49" si="12">D48+D47</f>
        <v>3100</v>
      </c>
      <c r="E49" s="186">
        <f t="shared" si="12"/>
        <v>0</v>
      </c>
      <c r="F49" s="164">
        <f t="shared" si="12"/>
        <v>3000</v>
      </c>
      <c r="G49" s="164">
        <f t="shared" si="12"/>
        <v>100</v>
      </c>
      <c r="H49" s="213">
        <f t="shared" si="12"/>
        <v>0</v>
      </c>
      <c r="I49" s="213">
        <f t="shared" si="12"/>
        <v>0</v>
      </c>
      <c r="J49" s="164">
        <f t="shared" si="12"/>
        <v>0</v>
      </c>
      <c r="K49" s="166">
        <f t="shared" si="12"/>
        <v>0</v>
      </c>
      <c r="L49" s="166">
        <f t="shared" si="12"/>
        <v>0</v>
      </c>
    </row>
    <row r="50" spans="2:12" ht="27.75" customHeight="1">
      <c r="B50" s="174">
        <v>321</v>
      </c>
      <c r="C50" s="175" t="s">
        <v>295</v>
      </c>
      <c r="D50" s="176">
        <f t="shared" ref="D50:L50" si="13">D43+D46+D49</f>
        <v>14000</v>
      </c>
      <c r="E50" s="176">
        <f t="shared" si="13"/>
        <v>8500</v>
      </c>
      <c r="F50" s="176">
        <f t="shared" si="13"/>
        <v>3500</v>
      </c>
      <c r="G50" s="176">
        <f t="shared" si="13"/>
        <v>500</v>
      </c>
      <c r="H50" s="212">
        <f t="shared" si="13"/>
        <v>1500</v>
      </c>
      <c r="I50" s="212">
        <f t="shared" si="13"/>
        <v>0</v>
      </c>
      <c r="J50" s="176">
        <f t="shared" si="13"/>
        <v>0</v>
      </c>
      <c r="K50" s="187">
        <f t="shared" si="13"/>
        <v>0</v>
      </c>
      <c r="L50" s="187">
        <f t="shared" si="13"/>
        <v>0</v>
      </c>
    </row>
    <row r="51" spans="2:12">
      <c r="B51" s="157">
        <v>32211</v>
      </c>
      <c r="C51" s="157" t="s">
        <v>296</v>
      </c>
      <c r="D51" s="158">
        <f>SUM(E51:J51)</f>
        <v>1900</v>
      </c>
      <c r="E51" s="159">
        <v>1000</v>
      </c>
      <c r="F51" s="159">
        <v>100</v>
      </c>
      <c r="G51" s="159">
        <v>800</v>
      </c>
      <c r="H51" s="159">
        <v>0</v>
      </c>
      <c r="I51" s="159">
        <v>0</v>
      </c>
      <c r="J51" s="160">
        <v>0</v>
      </c>
      <c r="K51" s="161"/>
      <c r="L51" s="161"/>
    </row>
    <row r="52" spans="2:12">
      <c r="B52" s="157">
        <v>32212</v>
      </c>
      <c r="C52" s="157" t="s">
        <v>297</v>
      </c>
      <c r="D52" s="158">
        <f>SUM(E52:J52)</f>
        <v>300</v>
      </c>
      <c r="E52" s="159">
        <v>300</v>
      </c>
      <c r="F52" s="159">
        <v>0</v>
      </c>
      <c r="G52" s="159">
        <v>0</v>
      </c>
      <c r="H52" s="159">
        <v>0</v>
      </c>
      <c r="I52" s="159">
        <v>0</v>
      </c>
      <c r="J52" s="160">
        <v>0</v>
      </c>
      <c r="K52" s="161"/>
      <c r="L52" s="161"/>
    </row>
    <row r="53" spans="2:12">
      <c r="B53" s="157">
        <v>32214</v>
      </c>
      <c r="C53" s="157" t="s">
        <v>298</v>
      </c>
      <c r="D53" s="158">
        <f>SUM(E53:J53)</f>
        <v>350</v>
      </c>
      <c r="E53" s="159">
        <v>350</v>
      </c>
      <c r="F53" s="159">
        <v>0</v>
      </c>
      <c r="G53" s="159">
        <v>0</v>
      </c>
      <c r="H53" s="159">
        <v>0</v>
      </c>
      <c r="I53" s="159">
        <v>0</v>
      </c>
      <c r="J53" s="160">
        <v>0</v>
      </c>
      <c r="K53" s="161"/>
      <c r="L53" s="161"/>
    </row>
    <row r="54" spans="2:12">
      <c r="B54" s="157">
        <v>32216</v>
      </c>
      <c r="C54" s="157" t="s">
        <v>299</v>
      </c>
      <c r="D54" s="158">
        <f>SUM(E54:J54)</f>
        <v>50</v>
      </c>
      <c r="E54" s="159">
        <v>50</v>
      </c>
      <c r="F54" s="159">
        <v>0</v>
      </c>
      <c r="G54" s="159">
        <v>0</v>
      </c>
      <c r="H54" s="159">
        <v>0</v>
      </c>
      <c r="I54" s="159">
        <v>0</v>
      </c>
      <c r="J54" s="160">
        <v>0</v>
      </c>
      <c r="K54" s="161"/>
      <c r="L54" s="161"/>
    </row>
    <row r="55" spans="2:12">
      <c r="B55" s="157">
        <v>32219</v>
      </c>
      <c r="C55" s="157" t="s">
        <v>300</v>
      </c>
      <c r="D55" s="158">
        <f>SUM(E55:J55)</f>
        <v>200</v>
      </c>
      <c r="E55" s="159">
        <v>0</v>
      </c>
      <c r="F55" s="159">
        <v>0</v>
      </c>
      <c r="G55" s="159">
        <v>200</v>
      </c>
      <c r="H55" s="159">
        <v>0</v>
      </c>
      <c r="I55" s="159">
        <v>0</v>
      </c>
      <c r="J55" s="160">
        <v>0</v>
      </c>
      <c r="K55" s="161"/>
      <c r="L55" s="161"/>
    </row>
    <row r="56" spans="2:12">
      <c r="B56" s="162">
        <v>3221</v>
      </c>
      <c r="C56" s="163" t="s">
        <v>301</v>
      </c>
      <c r="D56" s="164">
        <f t="shared" ref="D56:L56" si="14">D55+D54+D53+D52+D51</f>
        <v>2800</v>
      </c>
      <c r="E56" s="186">
        <f t="shared" si="14"/>
        <v>1700</v>
      </c>
      <c r="F56" s="164">
        <f t="shared" si="14"/>
        <v>100</v>
      </c>
      <c r="G56" s="164">
        <f t="shared" si="14"/>
        <v>1000</v>
      </c>
      <c r="H56" s="213">
        <f t="shared" si="14"/>
        <v>0</v>
      </c>
      <c r="I56" s="213">
        <f t="shared" si="14"/>
        <v>0</v>
      </c>
      <c r="J56" s="164">
        <f t="shared" si="14"/>
        <v>0</v>
      </c>
      <c r="K56" s="166">
        <f t="shared" si="14"/>
        <v>0</v>
      </c>
      <c r="L56" s="166">
        <f t="shared" si="14"/>
        <v>0</v>
      </c>
    </row>
    <row r="57" spans="2:12">
      <c r="B57" s="188">
        <v>32221</v>
      </c>
      <c r="C57" s="157" t="s">
        <v>302</v>
      </c>
      <c r="D57" s="158">
        <f>SUM(E57:J57)</f>
        <v>16000</v>
      </c>
      <c r="E57" s="160">
        <v>0</v>
      </c>
      <c r="F57" s="160">
        <v>0</v>
      </c>
      <c r="G57" s="160">
        <v>16000</v>
      </c>
      <c r="H57" s="159">
        <v>0</v>
      </c>
      <c r="I57" s="159">
        <v>0</v>
      </c>
      <c r="J57" s="160">
        <v>0</v>
      </c>
      <c r="K57" s="161"/>
      <c r="L57" s="161"/>
    </row>
    <row r="58" spans="2:12">
      <c r="B58" s="188">
        <v>32229</v>
      </c>
      <c r="C58" s="157" t="s">
        <v>303</v>
      </c>
      <c r="D58" s="158">
        <f>SUM(E58:J58)</f>
        <v>0</v>
      </c>
      <c r="E58" s="160">
        <v>0</v>
      </c>
      <c r="F58" s="160">
        <v>0</v>
      </c>
      <c r="G58" s="160">
        <v>0</v>
      </c>
      <c r="H58" s="159">
        <v>0</v>
      </c>
      <c r="I58" s="159">
        <v>0</v>
      </c>
      <c r="J58" s="160">
        <v>0</v>
      </c>
      <c r="K58" s="161"/>
      <c r="L58" s="161"/>
    </row>
    <row r="59" spans="2:12">
      <c r="B59" s="162">
        <v>3222</v>
      </c>
      <c r="C59" s="163" t="s">
        <v>109</v>
      </c>
      <c r="D59" s="164">
        <f t="shared" ref="D59:L59" si="15">D58+D57</f>
        <v>16000</v>
      </c>
      <c r="E59" s="186">
        <f t="shared" si="15"/>
        <v>0</v>
      </c>
      <c r="F59" s="164">
        <f t="shared" si="15"/>
        <v>0</v>
      </c>
      <c r="G59" s="164">
        <f t="shared" si="15"/>
        <v>16000</v>
      </c>
      <c r="H59" s="213">
        <f t="shared" si="15"/>
        <v>0</v>
      </c>
      <c r="I59" s="213">
        <f t="shared" si="15"/>
        <v>0</v>
      </c>
      <c r="J59" s="164">
        <f t="shared" si="15"/>
        <v>0</v>
      </c>
      <c r="K59" s="166">
        <f t="shared" si="15"/>
        <v>0</v>
      </c>
      <c r="L59" s="166">
        <f t="shared" si="15"/>
        <v>0</v>
      </c>
    </row>
    <row r="60" spans="2:12">
      <c r="B60" s="157">
        <v>32231</v>
      </c>
      <c r="C60" s="157" t="s">
        <v>304</v>
      </c>
      <c r="D60" s="158">
        <f>SUM(E60:J60)</f>
        <v>1750</v>
      </c>
      <c r="E60" s="180">
        <v>1000</v>
      </c>
      <c r="F60" s="159">
        <v>600</v>
      </c>
      <c r="G60" s="160">
        <v>0</v>
      </c>
      <c r="H60" s="159">
        <v>150</v>
      </c>
      <c r="I60" s="159">
        <v>0</v>
      </c>
      <c r="J60" s="160">
        <v>0</v>
      </c>
      <c r="K60" s="161"/>
      <c r="L60" s="161"/>
    </row>
    <row r="61" spans="2:12">
      <c r="B61" s="157">
        <v>32233</v>
      </c>
      <c r="C61" s="157" t="s">
        <v>305</v>
      </c>
      <c r="D61" s="158">
        <f>SUM(E61:J61)</f>
        <v>1500</v>
      </c>
      <c r="E61" s="180">
        <v>1000</v>
      </c>
      <c r="F61" s="159">
        <v>400</v>
      </c>
      <c r="G61" s="160">
        <v>0</v>
      </c>
      <c r="H61" s="159">
        <v>100</v>
      </c>
      <c r="I61" s="159">
        <v>0</v>
      </c>
      <c r="J61" s="160">
        <v>0</v>
      </c>
      <c r="K61" s="161"/>
      <c r="L61" s="161"/>
    </row>
    <row r="62" spans="2:12">
      <c r="B62" s="157">
        <v>32234</v>
      </c>
      <c r="C62" s="157" t="s">
        <v>306</v>
      </c>
      <c r="D62" s="158">
        <f>SUM(E62:J62)</f>
        <v>8150</v>
      </c>
      <c r="E62" s="180">
        <v>1100</v>
      </c>
      <c r="F62" s="180">
        <v>6000</v>
      </c>
      <c r="G62" s="159">
        <v>1000</v>
      </c>
      <c r="H62" s="159">
        <v>50</v>
      </c>
      <c r="I62" s="159">
        <v>0</v>
      </c>
      <c r="J62" s="160">
        <v>0</v>
      </c>
      <c r="K62" s="161"/>
      <c r="L62" s="161"/>
    </row>
    <row r="63" spans="2:12">
      <c r="B63" s="157">
        <v>32239</v>
      </c>
      <c r="C63" s="157" t="s">
        <v>307</v>
      </c>
      <c r="D63" s="158">
        <f>SUM(E63:J63)</f>
        <v>0</v>
      </c>
      <c r="E63" s="180">
        <v>0</v>
      </c>
      <c r="F63" s="159">
        <v>0</v>
      </c>
      <c r="G63" s="160">
        <v>0</v>
      </c>
      <c r="H63" s="159">
        <v>0</v>
      </c>
      <c r="I63" s="159">
        <v>0</v>
      </c>
      <c r="J63" s="160">
        <v>0</v>
      </c>
      <c r="K63" s="161"/>
      <c r="L63" s="161"/>
    </row>
    <row r="64" spans="2:12">
      <c r="B64" s="162">
        <v>3223</v>
      </c>
      <c r="C64" s="163" t="s">
        <v>43</v>
      </c>
      <c r="D64" s="164">
        <f t="shared" ref="D64:L64" si="16">D63+D62+D61+D60</f>
        <v>11400</v>
      </c>
      <c r="E64" s="186">
        <f t="shared" si="16"/>
        <v>3100</v>
      </c>
      <c r="F64" s="164">
        <f t="shared" si="16"/>
        <v>7000</v>
      </c>
      <c r="G64" s="164">
        <f t="shared" si="16"/>
        <v>1000</v>
      </c>
      <c r="H64" s="213">
        <f t="shared" si="16"/>
        <v>300</v>
      </c>
      <c r="I64" s="213">
        <f t="shared" si="16"/>
        <v>0</v>
      </c>
      <c r="J64" s="164">
        <f t="shared" si="16"/>
        <v>0</v>
      </c>
      <c r="K64" s="166">
        <f t="shared" si="16"/>
        <v>0</v>
      </c>
      <c r="L64" s="166">
        <f t="shared" si="16"/>
        <v>0</v>
      </c>
    </row>
    <row r="65" spans="2:12">
      <c r="B65" s="157">
        <v>32241</v>
      </c>
      <c r="C65" s="157" t="s">
        <v>308</v>
      </c>
      <c r="D65" s="158">
        <f>SUM(E65:J65)</f>
        <v>1150</v>
      </c>
      <c r="E65" s="159">
        <v>0</v>
      </c>
      <c r="F65" s="159">
        <v>1000</v>
      </c>
      <c r="G65" s="159">
        <v>100</v>
      </c>
      <c r="H65" s="159">
        <v>50</v>
      </c>
      <c r="I65" s="159">
        <v>0</v>
      </c>
      <c r="J65" s="160">
        <v>0</v>
      </c>
      <c r="K65" s="161"/>
      <c r="L65" s="161"/>
    </row>
    <row r="66" spans="2:12">
      <c r="B66" s="157">
        <v>32242</v>
      </c>
      <c r="C66" s="157" t="s">
        <v>309</v>
      </c>
      <c r="D66" s="158">
        <f>SUM(E66:J66)</f>
        <v>3250</v>
      </c>
      <c r="E66" s="159">
        <v>1000</v>
      </c>
      <c r="F66" s="160">
        <v>2000</v>
      </c>
      <c r="G66" s="159">
        <v>150</v>
      </c>
      <c r="H66" s="159">
        <v>100</v>
      </c>
      <c r="I66" s="159">
        <v>0</v>
      </c>
      <c r="J66" s="160">
        <v>0</v>
      </c>
      <c r="K66" s="161"/>
      <c r="L66" s="161"/>
    </row>
    <row r="67" spans="2:12">
      <c r="B67" s="157">
        <v>32243</v>
      </c>
      <c r="C67" s="157" t="s">
        <v>310</v>
      </c>
      <c r="D67" s="158">
        <f>SUM(E67:J67)</f>
        <v>4100</v>
      </c>
      <c r="E67" s="159">
        <v>1000</v>
      </c>
      <c r="F67" s="160">
        <v>3000</v>
      </c>
      <c r="G67" s="159">
        <v>0</v>
      </c>
      <c r="H67" s="159">
        <v>100</v>
      </c>
      <c r="I67" s="159">
        <v>0</v>
      </c>
      <c r="J67" s="160">
        <v>0</v>
      </c>
      <c r="K67" s="161"/>
      <c r="L67" s="161"/>
    </row>
    <row r="68" spans="2:12">
      <c r="B68" s="157">
        <v>32244</v>
      </c>
      <c r="C68" s="157" t="s">
        <v>311</v>
      </c>
      <c r="D68" s="158">
        <f>SUM(E68:J68)</f>
        <v>1510</v>
      </c>
      <c r="E68" s="159">
        <v>210</v>
      </c>
      <c r="F68" s="160">
        <v>1000</v>
      </c>
      <c r="G68" s="159">
        <v>250</v>
      </c>
      <c r="H68" s="159">
        <v>50</v>
      </c>
      <c r="I68" s="159">
        <v>0</v>
      </c>
      <c r="J68" s="160">
        <v>0</v>
      </c>
      <c r="K68" s="161"/>
      <c r="L68" s="161"/>
    </row>
    <row r="69" spans="2:12">
      <c r="B69" s="162">
        <v>3224</v>
      </c>
      <c r="C69" s="163" t="s">
        <v>312</v>
      </c>
      <c r="D69" s="164">
        <f t="shared" ref="D69:L69" si="17">D68+D67+D66+D65</f>
        <v>10010</v>
      </c>
      <c r="E69" s="186">
        <f>E68+E67+E66+E65</f>
        <v>2210</v>
      </c>
      <c r="F69" s="164">
        <f t="shared" si="17"/>
        <v>7000</v>
      </c>
      <c r="G69" s="164">
        <f t="shared" si="17"/>
        <v>500</v>
      </c>
      <c r="H69" s="213">
        <f t="shared" si="17"/>
        <v>300</v>
      </c>
      <c r="I69" s="213">
        <f t="shared" si="17"/>
        <v>0</v>
      </c>
      <c r="J69" s="164">
        <f t="shared" si="17"/>
        <v>0</v>
      </c>
      <c r="K69" s="166">
        <f t="shared" si="17"/>
        <v>0</v>
      </c>
      <c r="L69" s="166">
        <f t="shared" si="17"/>
        <v>0</v>
      </c>
    </row>
    <row r="70" spans="2:12">
      <c r="B70" s="157">
        <v>32251</v>
      </c>
      <c r="C70" s="157" t="s">
        <v>313</v>
      </c>
      <c r="D70" s="158">
        <f>SUM(E70:J70)</f>
        <v>3250</v>
      </c>
      <c r="E70" s="159">
        <v>750</v>
      </c>
      <c r="F70" s="159">
        <v>1000</v>
      </c>
      <c r="G70" s="180">
        <v>1500</v>
      </c>
      <c r="H70" s="159">
        <v>0</v>
      </c>
      <c r="I70" s="159">
        <v>0</v>
      </c>
      <c r="J70" s="160">
        <v>0</v>
      </c>
      <c r="K70" s="161"/>
      <c r="L70" s="161"/>
    </row>
    <row r="71" spans="2:12">
      <c r="B71" s="157">
        <v>32252</v>
      </c>
      <c r="C71" s="157" t="s">
        <v>314</v>
      </c>
      <c r="D71" s="158">
        <f>SUM(E71:J71)</f>
        <v>4600</v>
      </c>
      <c r="E71" s="159">
        <v>0</v>
      </c>
      <c r="F71" s="159">
        <v>4600</v>
      </c>
      <c r="G71" s="160">
        <v>0</v>
      </c>
      <c r="H71" s="159">
        <v>0</v>
      </c>
      <c r="I71" s="159">
        <v>0</v>
      </c>
      <c r="J71" s="160">
        <v>0</v>
      </c>
      <c r="K71" s="161"/>
      <c r="L71" s="161"/>
    </row>
    <row r="72" spans="2:12">
      <c r="B72" s="162">
        <v>3225</v>
      </c>
      <c r="C72" s="163" t="s">
        <v>315</v>
      </c>
      <c r="D72" s="164">
        <f t="shared" ref="D72:L72" si="18">D71+D70</f>
        <v>7850</v>
      </c>
      <c r="E72" s="186">
        <f t="shared" si="18"/>
        <v>750</v>
      </c>
      <c r="F72" s="164">
        <f t="shared" si="18"/>
        <v>5600</v>
      </c>
      <c r="G72" s="164">
        <f t="shared" si="18"/>
        <v>1500</v>
      </c>
      <c r="H72" s="213">
        <f t="shared" si="18"/>
        <v>0</v>
      </c>
      <c r="I72" s="213">
        <f t="shared" si="18"/>
        <v>0</v>
      </c>
      <c r="J72" s="164">
        <f t="shared" si="18"/>
        <v>0</v>
      </c>
      <c r="K72" s="166">
        <f t="shared" si="18"/>
        <v>0</v>
      </c>
      <c r="L72" s="166">
        <f t="shared" si="18"/>
        <v>0</v>
      </c>
    </row>
    <row r="73" spans="2:12">
      <c r="B73" s="157">
        <v>32271</v>
      </c>
      <c r="C73" s="157" t="s">
        <v>316</v>
      </c>
      <c r="D73" s="158">
        <f>SUM(E73:J73)</f>
        <v>12450</v>
      </c>
      <c r="E73" s="159">
        <v>4450</v>
      </c>
      <c r="F73" s="160">
        <v>6000</v>
      </c>
      <c r="G73" s="159">
        <v>2000</v>
      </c>
      <c r="H73" s="159">
        <v>0</v>
      </c>
      <c r="I73" s="159">
        <v>0</v>
      </c>
      <c r="J73" s="160">
        <v>0</v>
      </c>
      <c r="K73" s="161"/>
      <c r="L73" s="161"/>
    </row>
    <row r="74" spans="2:12">
      <c r="B74" s="162">
        <v>3227</v>
      </c>
      <c r="C74" s="163" t="s">
        <v>316</v>
      </c>
      <c r="D74" s="164">
        <f>D73</f>
        <v>12450</v>
      </c>
      <c r="E74" s="186">
        <f t="shared" ref="E74:L74" si="19">E73</f>
        <v>4450</v>
      </c>
      <c r="F74" s="164">
        <f t="shared" si="19"/>
        <v>6000</v>
      </c>
      <c r="G74" s="164">
        <f t="shared" si="19"/>
        <v>2000</v>
      </c>
      <c r="H74" s="213">
        <f t="shared" si="19"/>
        <v>0</v>
      </c>
      <c r="I74" s="213">
        <f t="shared" si="19"/>
        <v>0</v>
      </c>
      <c r="J74" s="164">
        <f t="shared" si="19"/>
        <v>0</v>
      </c>
      <c r="K74" s="166">
        <f t="shared" si="19"/>
        <v>0</v>
      </c>
      <c r="L74" s="166">
        <f t="shared" si="19"/>
        <v>0</v>
      </c>
    </row>
    <row r="75" spans="2:12" ht="27" customHeight="1">
      <c r="B75" s="174">
        <v>322</v>
      </c>
      <c r="C75" s="175" t="s">
        <v>317</v>
      </c>
      <c r="D75" s="176">
        <f t="shared" ref="D75:L75" si="20">D74+D72+D69+D64+D59+D56</f>
        <v>60510</v>
      </c>
      <c r="E75" s="176">
        <f t="shared" si="20"/>
        <v>12210</v>
      </c>
      <c r="F75" s="176">
        <f t="shared" si="20"/>
        <v>25700</v>
      </c>
      <c r="G75" s="176">
        <f t="shared" si="20"/>
        <v>22000</v>
      </c>
      <c r="H75" s="212">
        <f t="shared" si="20"/>
        <v>600</v>
      </c>
      <c r="I75" s="212">
        <f t="shared" si="20"/>
        <v>0</v>
      </c>
      <c r="J75" s="176">
        <f t="shared" si="20"/>
        <v>0</v>
      </c>
      <c r="K75" s="187">
        <f t="shared" si="20"/>
        <v>0</v>
      </c>
      <c r="L75" s="187">
        <f t="shared" si="20"/>
        <v>0</v>
      </c>
    </row>
    <row r="76" spans="2:12">
      <c r="B76" s="157">
        <v>32311</v>
      </c>
      <c r="C76" s="157" t="s">
        <v>318</v>
      </c>
      <c r="D76" s="158">
        <f>SUM(E76:J76)</f>
        <v>2300</v>
      </c>
      <c r="E76" s="180">
        <v>1900</v>
      </c>
      <c r="F76" s="160">
        <v>400</v>
      </c>
      <c r="G76" s="160">
        <v>0</v>
      </c>
      <c r="H76" s="159">
        <v>0</v>
      </c>
      <c r="I76" s="159">
        <v>0</v>
      </c>
      <c r="J76" s="160">
        <v>0</v>
      </c>
      <c r="K76" s="161"/>
      <c r="L76" s="161"/>
    </row>
    <row r="77" spans="2:12">
      <c r="B77" s="157">
        <v>32313</v>
      </c>
      <c r="C77" s="157" t="s">
        <v>319</v>
      </c>
      <c r="D77" s="158">
        <f>SUM(E77:J77)</f>
        <v>900</v>
      </c>
      <c r="E77" s="160">
        <v>0</v>
      </c>
      <c r="F77" s="160">
        <v>600</v>
      </c>
      <c r="G77" s="159">
        <v>300</v>
      </c>
      <c r="H77" s="159">
        <v>0</v>
      </c>
      <c r="I77" s="159">
        <v>0</v>
      </c>
      <c r="J77" s="160">
        <v>0</v>
      </c>
      <c r="K77" s="161"/>
      <c r="L77" s="161"/>
    </row>
    <row r="78" spans="2:12">
      <c r="B78" s="162">
        <v>3231</v>
      </c>
      <c r="C78" s="163" t="s">
        <v>320</v>
      </c>
      <c r="D78" s="164">
        <f t="shared" ref="D78:L78" si="21">D77+D76</f>
        <v>3200</v>
      </c>
      <c r="E78" s="186">
        <f t="shared" si="21"/>
        <v>1900</v>
      </c>
      <c r="F78" s="164">
        <f t="shared" si="21"/>
        <v>1000</v>
      </c>
      <c r="G78" s="164">
        <f t="shared" si="21"/>
        <v>300</v>
      </c>
      <c r="H78" s="213">
        <f t="shared" si="21"/>
        <v>0</v>
      </c>
      <c r="I78" s="213">
        <f t="shared" si="21"/>
        <v>0</v>
      </c>
      <c r="J78" s="164">
        <f t="shared" si="21"/>
        <v>0</v>
      </c>
      <c r="K78" s="166">
        <f t="shared" si="21"/>
        <v>0</v>
      </c>
      <c r="L78" s="166">
        <f t="shared" si="21"/>
        <v>0</v>
      </c>
    </row>
    <row r="79" spans="2:12">
      <c r="B79" s="189">
        <v>32321</v>
      </c>
      <c r="C79" s="189" t="s">
        <v>321</v>
      </c>
      <c r="D79" s="158">
        <f>SUM(E79:J79)</f>
        <v>1000</v>
      </c>
      <c r="E79" s="159">
        <v>0</v>
      </c>
      <c r="F79" s="159">
        <v>1000</v>
      </c>
      <c r="G79" s="160">
        <v>0</v>
      </c>
      <c r="H79" s="180">
        <v>0</v>
      </c>
      <c r="I79" s="159">
        <v>0</v>
      </c>
      <c r="J79" s="160">
        <v>0</v>
      </c>
      <c r="K79" s="161"/>
      <c r="L79" s="161"/>
    </row>
    <row r="80" spans="2:12">
      <c r="B80" s="190">
        <v>32322</v>
      </c>
      <c r="C80" s="189" t="s">
        <v>322</v>
      </c>
      <c r="D80" s="158">
        <f>SUM(E80:J80)</f>
        <v>7050</v>
      </c>
      <c r="E80" s="180">
        <v>2000</v>
      </c>
      <c r="F80" s="160">
        <v>3500</v>
      </c>
      <c r="G80" s="160">
        <v>1500</v>
      </c>
      <c r="H80" s="180">
        <v>50</v>
      </c>
      <c r="I80" s="159">
        <v>0</v>
      </c>
      <c r="J80" s="160">
        <v>0</v>
      </c>
      <c r="K80" s="161"/>
      <c r="L80" s="161"/>
    </row>
    <row r="81" spans="2:12">
      <c r="B81" s="190">
        <v>32323</v>
      </c>
      <c r="C81" s="189" t="s">
        <v>323</v>
      </c>
      <c r="D81" s="158">
        <f>SUM(E81:J81)</f>
        <v>7273</v>
      </c>
      <c r="E81" s="180">
        <v>2623</v>
      </c>
      <c r="F81" s="159">
        <v>3500</v>
      </c>
      <c r="G81" s="159">
        <v>1100</v>
      </c>
      <c r="H81" s="180">
        <v>50</v>
      </c>
      <c r="I81" s="159">
        <v>0</v>
      </c>
      <c r="J81" s="160">
        <v>0</v>
      </c>
      <c r="K81" s="161"/>
      <c r="L81" s="161"/>
    </row>
    <row r="82" spans="2:12">
      <c r="B82" s="189">
        <v>32329</v>
      </c>
      <c r="C82" s="189" t="s">
        <v>324</v>
      </c>
      <c r="D82" s="158">
        <f>SUM(E82:J82)</f>
        <v>0</v>
      </c>
      <c r="E82" s="160">
        <v>0</v>
      </c>
      <c r="F82" s="160">
        <v>0</v>
      </c>
      <c r="G82" s="159">
        <v>0</v>
      </c>
      <c r="H82" s="180">
        <v>0</v>
      </c>
      <c r="I82" s="159">
        <v>0</v>
      </c>
      <c r="J82" s="160">
        <v>0</v>
      </c>
      <c r="K82" s="161"/>
      <c r="L82" s="161"/>
    </row>
    <row r="83" spans="2:12">
      <c r="B83" s="162">
        <v>3232</v>
      </c>
      <c r="C83" s="163" t="s">
        <v>325</v>
      </c>
      <c r="D83" s="164">
        <f t="shared" ref="D83:L83" si="22">D82+D81+D80+D79</f>
        <v>15323</v>
      </c>
      <c r="E83" s="186">
        <f t="shared" si="22"/>
        <v>4623</v>
      </c>
      <c r="F83" s="164">
        <f t="shared" si="22"/>
        <v>8000</v>
      </c>
      <c r="G83" s="164">
        <f t="shared" si="22"/>
        <v>2600</v>
      </c>
      <c r="H83" s="213">
        <f t="shared" si="22"/>
        <v>100</v>
      </c>
      <c r="I83" s="213">
        <f t="shared" si="22"/>
        <v>0</v>
      </c>
      <c r="J83" s="164">
        <f t="shared" si="22"/>
        <v>0</v>
      </c>
      <c r="K83" s="166">
        <f t="shared" si="22"/>
        <v>0</v>
      </c>
      <c r="L83" s="166">
        <f t="shared" si="22"/>
        <v>0</v>
      </c>
    </row>
    <row r="84" spans="2:12">
      <c r="B84" s="157">
        <v>32331</v>
      </c>
      <c r="C84" s="157" t="s">
        <v>326</v>
      </c>
      <c r="D84" s="158">
        <f>SUM(E84:J84)</f>
        <v>585</v>
      </c>
      <c r="E84" s="159">
        <v>385</v>
      </c>
      <c r="F84" s="160">
        <v>100</v>
      </c>
      <c r="G84" s="159">
        <v>100</v>
      </c>
      <c r="H84" s="159">
        <v>0</v>
      </c>
      <c r="I84" s="159">
        <v>0</v>
      </c>
      <c r="J84" s="160">
        <v>0</v>
      </c>
      <c r="K84" s="161"/>
      <c r="L84" s="161"/>
    </row>
    <row r="85" spans="2:12">
      <c r="B85" s="157">
        <v>32334</v>
      </c>
      <c r="C85" s="157" t="s">
        <v>327</v>
      </c>
      <c r="D85" s="158">
        <f>SUM(E85:J85)</f>
        <v>700</v>
      </c>
      <c r="E85" s="159">
        <v>0</v>
      </c>
      <c r="F85" s="160">
        <v>700</v>
      </c>
      <c r="G85" s="160">
        <v>0</v>
      </c>
      <c r="H85" s="159">
        <v>0</v>
      </c>
      <c r="I85" s="159">
        <v>0</v>
      </c>
      <c r="J85" s="160">
        <v>0</v>
      </c>
      <c r="K85" s="161"/>
      <c r="L85" s="161"/>
    </row>
    <row r="86" spans="2:12">
      <c r="B86" s="157">
        <v>32332</v>
      </c>
      <c r="C86" s="157" t="s">
        <v>328</v>
      </c>
      <c r="D86" s="158">
        <f>SUM(E86:J86)</f>
        <v>0</v>
      </c>
      <c r="E86" s="160">
        <v>0</v>
      </c>
      <c r="F86" s="160">
        <v>0</v>
      </c>
      <c r="G86" s="160">
        <v>0</v>
      </c>
      <c r="H86" s="159">
        <v>0</v>
      </c>
      <c r="I86" s="159">
        <v>0</v>
      </c>
      <c r="J86" s="160">
        <v>0</v>
      </c>
      <c r="K86" s="161"/>
      <c r="L86" s="161"/>
    </row>
    <row r="87" spans="2:12">
      <c r="B87" s="162">
        <v>3233</v>
      </c>
      <c r="C87" s="163" t="s">
        <v>61</v>
      </c>
      <c r="D87" s="164">
        <f t="shared" ref="D87:L87" si="23">D86+D85+D84</f>
        <v>1285</v>
      </c>
      <c r="E87" s="186">
        <f t="shared" si="23"/>
        <v>385</v>
      </c>
      <c r="F87" s="164">
        <f t="shared" si="23"/>
        <v>800</v>
      </c>
      <c r="G87" s="164">
        <f t="shared" si="23"/>
        <v>100</v>
      </c>
      <c r="H87" s="213">
        <f t="shared" si="23"/>
        <v>0</v>
      </c>
      <c r="I87" s="213">
        <f t="shared" si="23"/>
        <v>0</v>
      </c>
      <c r="J87" s="164">
        <f t="shared" si="23"/>
        <v>0</v>
      </c>
      <c r="K87" s="166">
        <f t="shared" si="23"/>
        <v>0</v>
      </c>
      <c r="L87" s="166">
        <f t="shared" si="23"/>
        <v>0</v>
      </c>
    </row>
    <row r="88" spans="2:12">
      <c r="B88" s="157">
        <v>32341</v>
      </c>
      <c r="C88" s="157" t="s">
        <v>329</v>
      </c>
      <c r="D88" s="158">
        <f>SUM(E88:J88)</f>
        <v>2159</v>
      </c>
      <c r="E88" s="180">
        <v>109</v>
      </c>
      <c r="F88" s="159">
        <v>1500</v>
      </c>
      <c r="G88" s="180">
        <v>500</v>
      </c>
      <c r="H88" s="159">
        <v>50</v>
      </c>
      <c r="I88" s="159">
        <v>0</v>
      </c>
      <c r="J88" s="160">
        <v>0</v>
      </c>
      <c r="K88" s="161"/>
      <c r="L88" s="161"/>
    </row>
    <row r="89" spans="2:12">
      <c r="B89" s="157">
        <v>32342</v>
      </c>
      <c r="C89" s="157" t="s">
        <v>330</v>
      </c>
      <c r="D89" s="158">
        <f>SUM(E89:J89)</f>
        <v>280</v>
      </c>
      <c r="E89" s="160">
        <v>0</v>
      </c>
      <c r="F89" s="159">
        <v>0</v>
      </c>
      <c r="G89" s="180">
        <v>230</v>
      </c>
      <c r="H89" s="180">
        <v>50</v>
      </c>
      <c r="I89" s="159">
        <v>0</v>
      </c>
      <c r="J89" s="160">
        <v>0</v>
      </c>
      <c r="K89" s="161"/>
      <c r="L89" s="161"/>
    </row>
    <row r="90" spans="2:12">
      <c r="B90" s="157">
        <v>32344</v>
      </c>
      <c r="C90" s="157" t="s">
        <v>331</v>
      </c>
      <c r="D90" s="158">
        <f>SUM(E90:J90)</f>
        <v>0</v>
      </c>
      <c r="E90" s="160">
        <v>0</v>
      </c>
      <c r="F90" s="159">
        <v>0</v>
      </c>
      <c r="G90" s="159">
        <v>0</v>
      </c>
      <c r="H90" s="159">
        <v>0</v>
      </c>
      <c r="I90" s="159">
        <v>0</v>
      </c>
      <c r="J90" s="160">
        <v>0</v>
      </c>
      <c r="K90" s="161"/>
      <c r="L90" s="161"/>
    </row>
    <row r="91" spans="2:12">
      <c r="B91" s="162">
        <v>3234</v>
      </c>
      <c r="C91" s="163" t="s">
        <v>64</v>
      </c>
      <c r="D91" s="164">
        <f t="shared" ref="D91:L91" si="24">D90+D89+D88</f>
        <v>2439</v>
      </c>
      <c r="E91" s="186">
        <f>SUM(E88:E90)</f>
        <v>109</v>
      </c>
      <c r="F91" s="164">
        <f t="shared" si="24"/>
        <v>1500</v>
      </c>
      <c r="G91" s="164">
        <f t="shared" si="24"/>
        <v>730</v>
      </c>
      <c r="H91" s="213">
        <f t="shared" si="24"/>
        <v>100</v>
      </c>
      <c r="I91" s="213">
        <f t="shared" si="24"/>
        <v>0</v>
      </c>
      <c r="J91" s="164">
        <f t="shared" si="24"/>
        <v>0</v>
      </c>
      <c r="K91" s="166">
        <f t="shared" si="24"/>
        <v>0</v>
      </c>
      <c r="L91" s="166">
        <f t="shared" si="24"/>
        <v>0</v>
      </c>
    </row>
    <row r="92" spans="2:12">
      <c r="B92" s="157">
        <v>32352</v>
      </c>
      <c r="C92" s="157" t="s">
        <v>332</v>
      </c>
      <c r="D92" s="158">
        <f>SUM(E92:J92)</f>
        <v>0</v>
      </c>
      <c r="E92" s="160">
        <v>0</v>
      </c>
      <c r="F92" s="160">
        <v>0</v>
      </c>
      <c r="G92" s="160">
        <v>0</v>
      </c>
      <c r="H92" s="159">
        <v>0</v>
      </c>
      <c r="I92" s="159">
        <v>0</v>
      </c>
      <c r="J92" s="160">
        <v>0</v>
      </c>
      <c r="K92" s="161"/>
      <c r="L92" s="161"/>
    </row>
    <row r="93" spans="2:12">
      <c r="B93" s="157">
        <v>32353</v>
      </c>
      <c r="C93" s="157" t="s">
        <v>333</v>
      </c>
      <c r="D93" s="158">
        <f>SUM(E93:J93)</f>
        <v>730</v>
      </c>
      <c r="E93" s="159">
        <v>130</v>
      </c>
      <c r="F93" s="160">
        <v>100</v>
      </c>
      <c r="G93" s="159">
        <v>500</v>
      </c>
      <c r="H93" s="159">
        <v>0</v>
      </c>
      <c r="I93" s="159">
        <v>0</v>
      </c>
      <c r="J93" s="160">
        <v>0</v>
      </c>
      <c r="K93" s="161"/>
      <c r="L93" s="161"/>
    </row>
    <row r="94" spans="2:12">
      <c r="B94" s="162">
        <v>3235</v>
      </c>
      <c r="C94" s="163" t="s">
        <v>67</v>
      </c>
      <c r="D94" s="164">
        <f t="shared" ref="D94:L94" si="25">D93+D92</f>
        <v>730</v>
      </c>
      <c r="E94" s="186">
        <f t="shared" si="25"/>
        <v>130</v>
      </c>
      <c r="F94" s="164">
        <f t="shared" si="25"/>
        <v>100</v>
      </c>
      <c r="G94" s="164">
        <f t="shared" si="25"/>
        <v>500</v>
      </c>
      <c r="H94" s="213">
        <f t="shared" si="25"/>
        <v>0</v>
      </c>
      <c r="I94" s="213">
        <f t="shared" si="25"/>
        <v>0</v>
      </c>
      <c r="J94" s="164">
        <f t="shared" si="25"/>
        <v>0</v>
      </c>
      <c r="K94" s="166">
        <f t="shared" si="25"/>
        <v>0</v>
      </c>
      <c r="L94" s="166">
        <f t="shared" si="25"/>
        <v>0</v>
      </c>
    </row>
    <row r="95" spans="2:12">
      <c r="B95" s="157">
        <v>32361</v>
      </c>
      <c r="C95" s="157" t="s">
        <v>334</v>
      </c>
      <c r="D95" s="158">
        <f>SUM(E95:J95)</f>
        <v>200</v>
      </c>
      <c r="E95" s="160">
        <v>0</v>
      </c>
      <c r="F95" s="160">
        <v>0</v>
      </c>
      <c r="G95" s="159">
        <v>100</v>
      </c>
      <c r="H95" s="159">
        <v>100</v>
      </c>
      <c r="I95" s="159">
        <v>0</v>
      </c>
      <c r="J95" s="160">
        <v>0</v>
      </c>
      <c r="K95" s="161"/>
      <c r="L95" s="161"/>
    </row>
    <row r="96" spans="2:12">
      <c r="B96" s="162">
        <v>3236</v>
      </c>
      <c r="C96" s="163" t="s">
        <v>70</v>
      </c>
      <c r="D96" s="164">
        <f t="shared" ref="D96:L96" si="26">D95</f>
        <v>200</v>
      </c>
      <c r="E96" s="186">
        <f t="shared" si="26"/>
        <v>0</v>
      </c>
      <c r="F96" s="164">
        <f t="shared" si="26"/>
        <v>0</v>
      </c>
      <c r="G96" s="164">
        <f t="shared" si="26"/>
        <v>100</v>
      </c>
      <c r="H96" s="213">
        <f t="shared" si="26"/>
        <v>100</v>
      </c>
      <c r="I96" s="213">
        <f t="shared" si="26"/>
        <v>0</v>
      </c>
      <c r="J96" s="164">
        <f t="shared" si="26"/>
        <v>0</v>
      </c>
      <c r="K96" s="166">
        <f t="shared" si="26"/>
        <v>0</v>
      </c>
      <c r="L96" s="166">
        <f t="shared" si="26"/>
        <v>0</v>
      </c>
    </row>
    <row r="97" spans="2:12">
      <c r="B97" s="157">
        <v>32372</v>
      </c>
      <c r="C97" s="157" t="s">
        <v>335</v>
      </c>
      <c r="D97" s="158">
        <f>SUM(E97:J97)</f>
        <v>0</v>
      </c>
      <c r="E97" s="160">
        <v>0</v>
      </c>
      <c r="F97" s="160">
        <v>0</v>
      </c>
      <c r="G97" s="160">
        <v>0</v>
      </c>
      <c r="H97" s="159">
        <v>0</v>
      </c>
      <c r="I97" s="159">
        <v>0</v>
      </c>
      <c r="J97" s="160">
        <v>0</v>
      </c>
      <c r="K97" s="161"/>
      <c r="L97" s="161"/>
    </row>
    <row r="98" spans="2:12">
      <c r="B98" s="157">
        <v>32373</v>
      </c>
      <c r="C98" s="157" t="s">
        <v>336</v>
      </c>
      <c r="D98" s="158">
        <f>SUM(E98:J98)</f>
        <v>0</v>
      </c>
      <c r="E98" s="160">
        <v>0</v>
      </c>
      <c r="F98" s="160">
        <v>0</v>
      </c>
      <c r="G98" s="160">
        <v>0</v>
      </c>
      <c r="H98" s="159">
        <v>0</v>
      </c>
      <c r="I98" s="159">
        <v>0</v>
      </c>
      <c r="J98" s="160">
        <v>0</v>
      </c>
      <c r="K98" s="161"/>
      <c r="L98" s="161"/>
    </row>
    <row r="99" spans="2:12">
      <c r="B99" s="189">
        <v>32379</v>
      </c>
      <c r="C99" s="189" t="s">
        <v>337</v>
      </c>
      <c r="D99" s="158">
        <f>SUM(E99:J99)</f>
        <v>450</v>
      </c>
      <c r="E99" s="160">
        <v>0</v>
      </c>
      <c r="F99" s="159">
        <v>400</v>
      </c>
      <c r="G99" s="159">
        <v>50</v>
      </c>
      <c r="H99" s="159">
        <v>0</v>
      </c>
      <c r="I99" s="159">
        <v>0</v>
      </c>
      <c r="J99" s="160">
        <v>0</v>
      </c>
      <c r="K99" s="161"/>
      <c r="L99" s="161"/>
    </row>
    <row r="100" spans="2:12">
      <c r="B100" s="162">
        <v>3237</v>
      </c>
      <c r="C100" s="163" t="s">
        <v>73</v>
      </c>
      <c r="D100" s="164">
        <f t="shared" ref="D100:L100" si="27">D99+D98+D97</f>
        <v>450</v>
      </c>
      <c r="E100" s="164">
        <f t="shared" si="27"/>
        <v>0</v>
      </c>
      <c r="F100" s="164">
        <f t="shared" si="27"/>
        <v>400</v>
      </c>
      <c r="G100" s="164">
        <f t="shared" si="27"/>
        <v>50</v>
      </c>
      <c r="H100" s="213">
        <f t="shared" si="27"/>
        <v>0</v>
      </c>
      <c r="I100" s="213">
        <f t="shared" si="27"/>
        <v>0</v>
      </c>
      <c r="J100" s="164">
        <f t="shared" si="27"/>
        <v>0</v>
      </c>
      <c r="K100" s="166">
        <f t="shared" si="27"/>
        <v>0</v>
      </c>
      <c r="L100" s="166">
        <f t="shared" si="27"/>
        <v>0</v>
      </c>
    </row>
    <row r="101" spans="2:12">
      <c r="B101" s="157">
        <v>32394</v>
      </c>
      <c r="C101" s="157" t="s">
        <v>338</v>
      </c>
      <c r="D101" s="158">
        <f>SUM(E101:J101)</f>
        <v>3400</v>
      </c>
      <c r="E101" s="160">
        <v>0</v>
      </c>
      <c r="F101" s="160">
        <v>2500</v>
      </c>
      <c r="G101" s="159">
        <v>800</v>
      </c>
      <c r="H101" s="159">
        <v>100</v>
      </c>
      <c r="I101" s="159">
        <v>0</v>
      </c>
      <c r="J101" s="160">
        <v>0</v>
      </c>
      <c r="K101" s="161"/>
      <c r="L101" s="161"/>
    </row>
    <row r="102" spans="2:12">
      <c r="B102" s="157">
        <v>32395</v>
      </c>
      <c r="C102" s="157" t="s">
        <v>339</v>
      </c>
      <c r="D102" s="158">
        <f>SUM(E102:J102)</f>
        <v>0</v>
      </c>
      <c r="E102" s="159">
        <v>0</v>
      </c>
      <c r="F102" s="159">
        <v>0</v>
      </c>
      <c r="G102" s="160">
        <v>0</v>
      </c>
      <c r="H102" s="159">
        <v>0</v>
      </c>
      <c r="I102" s="159">
        <v>0</v>
      </c>
      <c r="J102" s="160">
        <v>0</v>
      </c>
      <c r="K102" s="161"/>
      <c r="L102" s="161"/>
    </row>
    <row r="103" spans="2:12">
      <c r="B103" s="157">
        <v>32398</v>
      </c>
      <c r="C103" s="157" t="s">
        <v>340</v>
      </c>
      <c r="D103" s="158">
        <f>SUM(E103:J103)</f>
        <v>0</v>
      </c>
      <c r="E103" s="160">
        <v>0</v>
      </c>
      <c r="F103" s="160">
        <v>0</v>
      </c>
      <c r="G103" s="160">
        <v>0</v>
      </c>
      <c r="H103" s="159">
        <v>0</v>
      </c>
      <c r="I103" s="159">
        <v>0</v>
      </c>
      <c r="J103" s="160">
        <v>0</v>
      </c>
      <c r="K103" s="161"/>
      <c r="L103" s="161"/>
    </row>
    <row r="104" spans="2:12">
      <c r="B104" s="157">
        <v>32399</v>
      </c>
      <c r="C104" s="157" t="s">
        <v>341</v>
      </c>
      <c r="D104" s="158">
        <f>SUM(E104:J104)</f>
        <v>700</v>
      </c>
      <c r="E104" s="160">
        <v>0</v>
      </c>
      <c r="F104" s="180">
        <v>500</v>
      </c>
      <c r="G104" s="180">
        <v>200</v>
      </c>
      <c r="H104" s="159">
        <v>0</v>
      </c>
      <c r="I104" s="159">
        <v>0</v>
      </c>
      <c r="J104" s="160">
        <v>0</v>
      </c>
      <c r="K104" s="161"/>
      <c r="L104" s="161"/>
    </row>
    <row r="105" spans="2:12">
      <c r="B105" s="162">
        <v>3239</v>
      </c>
      <c r="C105" s="163" t="s">
        <v>324</v>
      </c>
      <c r="D105" s="164">
        <f>D104+D103+D102+D101</f>
        <v>4100</v>
      </c>
      <c r="E105" s="164">
        <f t="shared" ref="E105:L105" si="28">E104+E103+E102+E101</f>
        <v>0</v>
      </c>
      <c r="F105" s="164">
        <f t="shared" si="28"/>
        <v>3000</v>
      </c>
      <c r="G105" s="164">
        <f t="shared" si="28"/>
        <v>1000</v>
      </c>
      <c r="H105" s="213">
        <f t="shared" si="28"/>
        <v>100</v>
      </c>
      <c r="I105" s="213">
        <f t="shared" si="28"/>
        <v>0</v>
      </c>
      <c r="J105" s="164">
        <f t="shared" si="28"/>
        <v>0</v>
      </c>
      <c r="K105" s="166">
        <f t="shared" si="28"/>
        <v>0</v>
      </c>
      <c r="L105" s="166">
        <f t="shared" si="28"/>
        <v>0</v>
      </c>
    </row>
    <row r="106" spans="2:12" ht="19.5" customHeight="1">
      <c r="B106" s="174">
        <v>323</v>
      </c>
      <c r="C106" s="175" t="s">
        <v>342</v>
      </c>
      <c r="D106" s="176">
        <f t="shared" ref="D106:L106" si="29">D105+D100+D96+D94+D91+D87+D83+D78</f>
        <v>27727</v>
      </c>
      <c r="E106" s="176">
        <f t="shared" si="29"/>
        <v>7147</v>
      </c>
      <c r="F106" s="176">
        <f>F105+F100+F96+F94+F91+F87+F83+F78</f>
        <v>14800</v>
      </c>
      <c r="G106" s="176">
        <f t="shared" si="29"/>
        <v>5380</v>
      </c>
      <c r="H106" s="212">
        <f t="shared" si="29"/>
        <v>400</v>
      </c>
      <c r="I106" s="212">
        <f t="shared" si="29"/>
        <v>0</v>
      </c>
      <c r="J106" s="176">
        <f t="shared" si="29"/>
        <v>0</v>
      </c>
      <c r="K106" s="187">
        <f t="shared" si="29"/>
        <v>0</v>
      </c>
      <c r="L106" s="187">
        <f t="shared" si="29"/>
        <v>0</v>
      </c>
    </row>
    <row r="107" spans="2:12">
      <c r="B107" s="157">
        <v>32911</v>
      </c>
      <c r="C107" s="157" t="s">
        <v>343</v>
      </c>
      <c r="D107" s="158">
        <f>SUM(E107:J107)</f>
        <v>0</v>
      </c>
      <c r="E107" s="160">
        <v>0</v>
      </c>
      <c r="F107" s="160">
        <v>0</v>
      </c>
      <c r="G107" s="160">
        <v>0</v>
      </c>
      <c r="H107" s="159">
        <v>0</v>
      </c>
      <c r="I107" s="159">
        <v>0</v>
      </c>
      <c r="J107" s="160">
        <v>0</v>
      </c>
      <c r="K107" s="161"/>
      <c r="L107" s="161"/>
    </row>
    <row r="108" spans="2:12">
      <c r="B108" s="162">
        <v>3291</v>
      </c>
      <c r="C108" s="163" t="s">
        <v>344</v>
      </c>
      <c r="D108" s="164">
        <f t="shared" ref="D108:L108" si="30">D107</f>
        <v>0</v>
      </c>
      <c r="E108" s="164">
        <f t="shared" si="30"/>
        <v>0</v>
      </c>
      <c r="F108" s="164">
        <f t="shared" si="30"/>
        <v>0</v>
      </c>
      <c r="G108" s="164">
        <f t="shared" si="30"/>
        <v>0</v>
      </c>
      <c r="H108" s="213">
        <f t="shared" si="30"/>
        <v>0</v>
      </c>
      <c r="I108" s="213">
        <f t="shared" si="30"/>
        <v>0</v>
      </c>
      <c r="J108" s="164">
        <f t="shared" si="30"/>
        <v>0</v>
      </c>
      <c r="K108" s="166">
        <f t="shared" si="30"/>
        <v>0</v>
      </c>
      <c r="L108" s="166">
        <f t="shared" si="30"/>
        <v>0</v>
      </c>
    </row>
    <row r="109" spans="2:12">
      <c r="B109" s="157">
        <v>32921</v>
      </c>
      <c r="C109" s="157" t="s">
        <v>345</v>
      </c>
      <c r="D109" s="158">
        <f>SUM(E109:J109)</f>
        <v>1650</v>
      </c>
      <c r="E109" s="180">
        <v>0</v>
      </c>
      <c r="F109" s="159">
        <v>1000</v>
      </c>
      <c r="G109" s="180">
        <v>500</v>
      </c>
      <c r="H109" s="159">
        <v>150</v>
      </c>
      <c r="I109" s="159">
        <v>0</v>
      </c>
      <c r="J109" s="160">
        <v>0</v>
      </c>
      <c r="K109" s="161"/>
      <c r="L109" s="161"/>
    </row>
    <row r="110" spans="2:12">
      <c r="B110" s="157">
        <v>32922</v>
      </c>
      <c r="C110" s="157" t="s">
        <v>346</v>
      </c>
      <c r="D110" s="158">
        <f>SUM(E110:J110)</f>
        <v>2400</v>
      </c>
      <c r="E110" s="180">
        <v>1000</v>
      </c>
      <c r="F110" s="160">
        <v>1400</v>
      </c>
      <c r="G110" s="160">
        <v>0</v>
      </c>
      <c r="H110" s="159">
        <v>0</v>
      </c>
      <c r="I110" s="159">
        <v>0</v>
      </c>
      <c r="J110" s="160">
        <v>0</v>
      </c>
      <c r="K110" s="161"/>
      <c r="L110" s="161"/>
    </row>
    <row r="111" spans="2:12">
      <c r="B111" s="157">
        <v>32923</v>
      </c>
      <c r="C111" s="157" t="s">
        <v>347</v>
      </c>
      <c r="D111" s="158">
        <f>SUM(E111:J111)</f>
        <v>4604</v>
      </c>
      <c r="E111" s="180">
        <v>3204</v>
      </c>
      <c r="F111" s="160">
        <v>1400</v>
      </c>
      <c r="G111" s="160">
        <v>0</v>
      </c>
      <c r="H111" s="159">
        <v>0</v>
      </c>
      <c r="I111" s="159">
        <v>0</v>
      </c>
      <c r="J111" s="160">
        <v>0</v>
      </c>
      <c r="K111" s="161"/>
      <c r="L111" s="161"/>
    </row>
    <row r="112" spans="2:12">
      <c r="B112" s="157">
        <v>32929</v>
      </c>
      <c r="C112" s="157" t="s">
        <v>348</v>
      </c>
      <c r="D112" s="158">
        <f>SUM(E112:J112)</f>
        <v>0</v>
      </c>
      <c r="E112" s="181">
        <v>0</v>
      </c>
      <c r="F112" s="160">
        <v>0</v>
      </c>
      <c r="G112" s="160">
        <v>0</v>
      </c>
      <c r="H112" s="160">
        <v>0</v>
      </c>
      <c r="I112" s="160">
        <v>0</v>
      </c>
      <c r="J112" s="160">
        <v>0</v>
      </c>
      <c r="K112" s="161"/>
      <c r="L112" s="161"/>
    </row>
    <row r="113" spans="2:12">
      <c r="B113" s="162">
        <v>3292</v>
      </c>
      <c r="C113" s="163" t="s">
        <v>79</v>
      </c>
      <c r="D113" s="164">
        <f t="shared" ref="D113:L113" si="31">D112+D111+D110+D109</f>
        <v>8654</v>
      </c>
      <c r="E113" s="186">
        <f t="shared" si="31"/>
        <v>4204</v>
      </c>
      <c r="F113" s="164">
        <f t="shared" si="31"/>
        <v>3800</v>
      </c>
      <c r="G113" s="164">
        <f t="shared" si="31"/>
        <v>500</v>
      </c>
      <c r="H113" s="164">
        <f t="shared" si="31"/>
        <v>150</v>
      </c>
      <c r="I113" s="164">
        <f t="shared" si="31"/>
        <v>0</v>
      </c>
      <c r="J113" s="164">
        <f t="shared" si="31"/>
        <v>0</v>
      </c>
      <c r="K113" s="166">
        <f t="shared" si="31"/>
        <v>0</v>
      </c>
      <c r="L113" s="166">
        <f t="shared" si="31"/>
        <v>0</v>
      </c>
    </row>
    <row r="114" spans="2:12">
      <c r="B114" s="157">
        <v>32931</v>
      </c>
      <c r="C114" s="157" t="s">
        <v>349</v>
      </c>
      <c r="D114" s="158">
        <f>SUM(E114:J114)</f>
        <v>2000</v>
      </c>
      <c r="E114" s="159">
        <v>0</v>
      </c>
      <c r="F114" s="160">
        <v>1000</v>
      </c>
      <c r="G114" s="159">
        <v>1000</v>
      </c>
      <c r="H114" s="160">
        <v>0</v>
      </c>
      <c r="I114" s="160">
        <v>0</v>
      </c>
      <c r="J114" s="160">
        <v>0</v>
      </c>
      <c r="K114" s="161"/>
      <c r="L114" s="161"/>
    </row>
    <row r="115" spans="2:12">
      <c r="B115" s="162">
        <v>3293</v>
      </c>
      <c r="C115" s="163" t="s">
        <v>349</v>
      </c>
      <c r="D115" s="164">
        <f>D114</f>
        <v>2000</v>
      </c>
      <c r="E115" s="164">
        <f>E114</f>
        <v>0</v>
      </c>
      <c r="F115" s="164">
        <f t="shared" ref="F115:L115" si="32">F114</f>
        <v>1000</v>
      </c>
      <c r="G115" s="164">
        <f t="shared" si="32"/>
        <v>1000</v>
      </c>
      <c r="H115" s="164">
        <f t="shared" si="32"/>
        <v>0</v>
      </c>
      <c r="I115" s="164">
        <f t="shared" si="32"/>
        <v>0</v>
      </c>
      <c r="J115" s="164">
        <f t="shared" si="32"/>
        <v>0</v>
      </c>
      <c r="K115" s="166">
        <f t="shared" si="32"/>
        <v>0</v>
      </c>
      <c r="L115" s="166">
        <f t="shared" si="32"/>
        <v>0</v>
      </c>
    </row>
    <row r="116" spans="2:12">
      <c r="B116" s="157">
        <v>32941</v>
      </c>
      <c r="C116" s="157" t="s">
        <v>350</v>
      </c>
      <c r="D116" s="158">
        <f>SUM(E116:J116)</f>
        <v>30</v>
      </c>
      <c r="E116" s="160">
        <v>0</v>
      </c>
      <c r="F116" s="160">
        <v>0</v>
      </c>
      <c r="G116" s="159">
        <v>30</v>
      </c>
      <c r="H116" s="160">
        <v>0</v>
      </c>
      <c r="I116" s="160">
        <v>0</v>
      </c>
      <c r="J116" s="160">
        <v>0</v>
      </c>
      <c r="K116" s="161"/>
      <c r="L116" s="161"/>
    </row>
    <row r="117" spans="2:12">
      <c r="B117" s="162">
        <v>3294</v>
      </c>
      <c r="C117" s="163" t="s">
        <v>129</v>
      </c>
      <c r="D117" s="164">
        <f t="shared" ref="D117:L117" si="33">D116</f>
        <v>30</v>
      </c>
      <c r="E117" s="164">
        <f t="shared" si="33"/>
        <v>0</v>
      </c>
      <c r="F117" s="164">
        <f t="shared" si="33"/>
        <v>0</v>
      </c>
      <c r="G117" s="164">
        <f t="shared" si="33"/>
        <v>30</v>
      </c>
      <c r="H117" s="164">
        <f t="shared" si="33"/>
        <v>0</v>
      </c>
      <c r="I117" s="164">
        <f t="shared" si="33"/>
        <v>0</v>
      </c>
      <c r="J117" s="164">
        <f t="shared" si="33"/>
        <v>0</v>
      </c>
      <c r="K117" s="166">
        <f t="shared" si="33"/>
        <v>0</v>
      </c>
      <c r="L117" s="166">
        <f t="shared" si="33"/>
        <v>0</v>
      </c>
    </row>
    <row r="118" spans="2:12">
      <c r="B118" s="157">
        <v>32953</v>
      </c>
      <c r="C118" s="157" t="s">
        <v>351</v>
      </c>
      <c r="D118" s="158">
        <f>SUM(E118:J118)</f>
        <v>20</v>
      </c>
      <c r="E118" s="160">
        <v>0</v>
      </c>
      <c r="F118" s="160">
        <v>0</v>
      </c>
      <c r="G118" s="159">
        <v>20</v>
      </c>
      <c r="H118" s="160">
        <v>0</v>
      </c>
      <c r="I118" s="160">
        <v>0</v>
      </c>
      <c r="J118" s="160">
        <v>0</v>
      </c>
      <c r="K118" s="161"/>
      <c r="L118" s="161"/>
    </row>
    <row r="119" spans="2:12">
      <c r="B119" s="162">
        <v>3295</v>
      </c>
      <c r="C119" s="163" t="s">
        <v>132</v>
      </c>
      <c r="D119" s="164">
        <f>SUM(D118)</f>
        <v>20</v>
      </c>
      <c r="E119" s="164">
        <v>0</v>
      </c>
      <c r="F119" s="164">
        <f t="shared" ref="F119:L119" si="34">F118</f>
        <v>0</v>
      </c>
      <c r="G119" s="164">
        <f t="shared" si="34"/>
        <v>20</v>
      </c>
      <c r="H119" s="164">
        <f t="shared" si="34"/>
        <v>0</v>
      </c>
      <c r="I119" s="164">
        <f t="shared" si="34"/>
        <v>0</v>
      </c>
      <c r="J119" s="164">
        <f t="shared" si="34"/>
        <v>0</v>
      </c>
      <c r="K119" s="166">
        <f t="shared" si="34"/>
        <v>0</v>
      </c>
      <c r="L119" s="166">
        <f t="shared" si="34"/>
        <v>0</v>
      </c>
    </row>
    <row r="120" spans="2:12">
      <c r="B120" s="157">
        <v>32999</v>
      </c>
      <c r="C120" s="157" t="s">
        <v>352</v>
      </c>
      <c r="D120" s="158">
        <f>SUM(E120:J120)</f>
        <v>50</v>
      </c>
      <c r="E120" s="160">
        <v>0</v>
      </c>
      <c r="F120" s="160">
        <v>0</v>
      </c>
      <c r="G120" s="159">
        <v>50</v>
      </c>
      <c r="H120" s="160">
        <v>0</v>
      </c>
      <c r="I120" s="160">
        <v>0</v>
      </c>
      <c r="J120" s="160">
        <v>0</v>
      </c>
      <c r="K120" s="161"/>
      <c r="L120" s="161"/>
    </row>
    <row r="121" spans="2:12">
      <c r="B121" s="162">
        <v>3299</v>
      </c>
      <c r="C121" s="163" t="s">
        <v>135</v>
      </c>
      <c r="D121" s="164">
        <f>D120</f>
        <v>50</v>
      </c>
      <c r="E121" s="164">
        <f t="shared" ref="E121:L121" si="35">E120</f>
        <v>0</v>
      </c>
      <c r="F121" s="164">
        <f t="shared" si="35"/>
        <v>0</v>
      </c>
      <c r="G121" s="164">
        <f t="shared" si="35"/>
        <v>50</v>
      </c>
      <c r="H121" s="164">
        <f t="shared" si="35"/>
        <v>0</v>
      </c>
      <c r="I121" s="164">
        <f t="shared" si="35"/>
        <v>0</v>
      </c>
      <c r="J121" s="164">
        <f t="shared" si="35"/>
        <v>0</v>
      </c>
      <c r="K121" s="166">
        <f t="shared" si="35"/>
        <v>0</v>
      </c>
      <c r="L121" s="166">
        <f t="shared" si="35"/>
        <v>0</v>
      </c>
    </row>
    <row r="122" spans="2:12" ht="30.75" customHeight="1">
      <c r="B122" s="174">
        <v>329</v>
      </c>
      <c r="C122" s="175" t="s">
        <v>135</v>
      </c>
      <c r="D122" s="176">
        <f>SUM(D121+D119+D117+D115+D113+D108)</f>
        <v>10754</v>
      </c>
      <c r="E122" s="176">
        <f>E121+E119+E117+E115+E113+E108</f>
        <v>4204</v>
      </c>
      <c r="F122" s="176">
        <f t="shared" ref="F122:L122" si="36">F121+F119+F117+F115+F113+F108</f>
        <v>4800</v>
      </c>
      <c r="G122" s="176">
        <f t="shared" si="36"/>
        <v>1600</v>
      </c>
      <c r="H122" s="176">
        <f t="shared" si="36"/>
        <v>150</v>
      </c>
      <c r="I122" s="176">
        <f t="shared" si="36"/>
        <v>0</v>
      </c>
      <c r="J122" s="176">
        <f t="shared" si="36"/>
        <v>0</v>
      </c>
      <c r="K122" s="187">
        <f t="shared" si="36"/>
        <v>0</v>
      </c>
      <c r="L122" s="187">
        <f t="shared" si="36"/>
        <v>0</v>
      </c>
    </row>
    <row r="123" spans="2:12" ht="22.5" customHeight="1">
      <c r="B123" s="153">
        <v>34</v>
      </c>
      <c r="C123" s="154" t="s">
        <v>353</v>
      </c>
      <c r="D123" s="191">
        <f>SUM(D130)</f>
        <v>1014.14</v>
      </c>
      <c r="E123" s="191">
        <f t="shared" ref="E123:L123" si="37">SUM(E130)</f>
        <v>900</v>
      </c>
      <c r="F123" s="191">
        <f t="shared" si="37"/>
        <v>0</v>
      </c>
      <c r="G123" s="191">
        <f t="shared" si="37"/>
        <v>130</v>
      </c>
      <c r="H123" s="191">
        <f t="shared" si="37"/>
        <v>0</v>
      </c>
      <c r="I123" s="191">
        <f t="shared" si="37"/>
        <v>0</v>
      </c>
      <c r="J123" s="191">
        <f t="shared" si="37"/>
        <v>0</v>
      </c>
      <c r="K123" s="192">
        <f t="shared" si="37"/>
        <v>0</v>
      </c>
      <c r="L123" s="192">
        <f t="shared" si="37"/>
        <v>0</v>
      </c>
    </row>
    <row r="124" spans="2:12">
      <c r="B124" s="157">
        <v>34312</v>
      </c>
      <c r="C124" s="157" t="s">
        <v>354</v>
      </c>
      <c r="D124" s="158">
        <f>SUM(E124:J124)</f>
        <v>1000</v>
      </c>
      <c r="E124" s="180">
        <v>900</v>
      </c>
      <c r="F124" s="160">
        <v>0</v>
      </c>
      <c r="G124" s="159">
        <v>100</v>
      </c>
      <c r="H124" s="160">
        <v>0</v>
      </c>
      <c r="I124" s="160">
        <v>0</v>
      </c>
      <c r="J124" s="160">
        <v>0</v>
      </c>
      <c r="K124" s="161"/>
      <c r="L124" s="161"/>
    </row>
    <row r="125" spans="2:12">
      <c r="B125" s="162">
        <v>3431</v>
      </c>
      <c r="C125" s="163" t="s">
        <v>355</v>
      </c>
      <c r="D125" s="164">
        <f>SUM(D124)</f>
        <v>1000</v>
      </c>
      <c r="E125" s="186">
        <f t="shared" ref="E125:L125" si="38">E124</f>
        <v>900</v>
      </c>
      <c r="F125" s="164">
        <f t="shared" si="38"/>
        <v>0</v>
      </c>
      <c r="G125" s="164">
        <f t="shared" si="38"/>
        <v>100</v>
      </c>
      <c r="H125" s="164">
        <f t="shared" si="38"/>
        <v>0</v>
      </c>
      <c r="I125" s="164">
        <f t="shared" si="38"/>
        <v>0</v>
      </c>
      <c r="J125" s="164">
        <f t="shared" si="38"/>
        <v>0</v>
      </c>
      <c r="K125" s="166">
        <f t="shared" si="38"/>
        <v>0</v>
      </c>
      <c r="L125" s="166">
        <f t="shared" si="38"/>
        <v>0</v>
      </c>
    </row>
    <row r="126" spans="2:12">
      <c r="B126" s="157">
        <v>34321</v>
      </c>
      <c r="C126" s="157" t="s">
        <v>356</v>
      </c>
      <c r="D126" s="158">
        <v>0</v>
      </c>
      <c r="E126" s="160">
        <v>0</v>
      </c>
      <c r="F126" s="160">
        <v>0</v>
      </c>
      <c r="G126" s="159">
        <v>10</v>
      </c>
      <c r="H126" s="160">
        <v>0</v>
      </c>
      <c r="I126" s="160">
        <v>0</v>
      </c>
      <c r="J126" s="160">
        <v>0</v>
      </c>
      <c r="K126" s="161"/>
      <c r="L126" s="161"/>
    </row>
    <row r="127" spans="2:12">
      <c r="B127" s="162">
        <v>3432</v>
      </c>
      <c r="C127" s="163" t="s">
        <v>356</v>
      </c>
      <c r="D127" s="164">
        <v>0</v>
      </c>
      <c r="E127" s="164">
        <f t="shared" ref="E127:K127" si="39">E126</f>
        <v>0</v>
      </c>
      <c r="F127" s="164">
        <f t="shared" si="39"/>
        <v>0</v>
      </c>
      <c r="G127" s="164">
        <f>SUM(G126)</f>
        <v>10</v>
      </c>
      <c r="H127" s="164">
        <f t="shared" si="39"/>
        <v>0</v>
      </c>
      <c r="I127" s="164">
        <f t="shared" si="39"/>
        <v>0</v>
      </c>
      <c r="J127" s="164">
        <f t="shared" si="39"/>
        <v>0</v>
      </c>
      <c r="K127" s="166">
        <f t="shared" si="39"/>
        <v>0</v>
      </c>
      <c r="L127" s="166">
        <f>L126</f>
        <v>0</v>
      </c>
    </row>
    <row r="128" spans="2:12">
      <c r="B128" s="157">
        <v>34333</v>
      </c>
      <c r="C128" s="157" t="s">
        <v>357</v>
      </c>
      <c r="D128" s="158">
        <v>14.14</v>
      </c>
      <c r="E128" s="160">
        <v>0</v>
      </c>
      <c r="F128" s="160">
        <v>0</v>
      </c>
      <c r="G128" s="180">
        <v>20</v>
      </c>
      <c r="H128" s="160">
        <v>0</v>
      </c>
      <c r="I128" s="160">
        <v>0</v>
      </c>
      <c r="J128" s="160">
        <v>0</v>
      </c>
      <c r="K128" s="161"/>
      <c r="L128" s="161"/>
    </row>
    <row r="129" spans="2:12">
      <c r="B129" s="162">
        <v>3433</v>
      </c>
      <c r="C129" s="163" t="s">
        <v>358</v>
      </c>
      <c r="D129" s="164">
        <f>SUM(D128)</f>
        <v>14.14</v>
      </c>
      <c r="E129" s="186">
        <f t="shared" ref="E129:L129" si="40">E128</f>
        <v>0</v>
      </c>
      <c r="F129" s="164">
        <f t="shared" si="40"/>
        <v>0</v>
      </c>
      <c r="G129" s="164">
        <f t="shared" si="40"/>
        <v>20</v>
      </c>
      <c r="H129" s="164">
        <f t="shared" si="40"/>
        <v>0</v>
      </c>
      <c r="I129" s="164">
        <f t="shared" si="40"/>
        <v>0</v>
      </c>
      <c r="J129" s="164">
        <f t="shared" si="40"/>
        <v>0</v>
      </c>
      <c r="K129" s="166">
        <f t="shared" si="40"/>
        <v>0</v>
      </c>
      <c r="L129" s="166">
        <f t="shared" si="40"/>
        <v>0</v>
      </c>
    </row>
    <row r="130" spans="2:12" ht="27" customHeight="1">
      <c r="B130" s="174">
        <v>343</v>
      </c>
      <c r="C130" s="175" t="s">
        <v>359</v>
      </c>
      <c r="D130" s="176">
        <f>SUM(D125+D127+D129)</f>
        <v>1014.14</v>
      </c>
      <c r="E130" s="176">
        <f t="shared" ref="E130:L130" si="41">E129+E127+E125</f>
        <v>900</v>
      </c>
      <c r="F130" s="176">
        <f t="shared" si="41"/>
        <v>0</v>
      </c>
      <c r="G130" s="176">
        <f t="shared" si="41"/>
        <v>130</v>
      </c>
      <c r="H130" s="176">
        <f t="shared" si="41"/>
        <v>0</v>
      </c>
      <c r="I130" s="176">
        <f t="shared" si="41"/>
        <v>0</v>
      </c>
      <c r="J130" s="176">
        <f t="shared" si="41"/>
        <v>0</v>
      </c>
      <c r="K130" s="187">
        <f t="shared" si="41"/>
        <v>0</v>
      </c>
      <c r="L130" s="187">
        <f t="shared" si="41"/>
        <v>0</v>
      </c>
    </row>
    <row r="131" spans="2:12" ht="30.75" customHeight="1">
      <c r="B131" s="147">
        <v>4</v>
      </c>
      <c r="C131" s="148" t="s">
        <v>360</v>
      </c>
      <c r="D131" s="193">
        <f>SUM(D132)</f>
        <v>59050</v>
      </c>
      <c r="E131" s="193">
        <f t="shared" ref="E131:J131" si="42">SUM(E132)</f>
        <v>0</v>
      </c>
      <c r="F131" s="193">
        <f t="shared" si="42"/>
        <v>15350</v>
      </c>
      <c r="G131" s="193">
        <f>SUM(G132)</f>
        <v>46600</v>
      </c>
      <c r="H131" s="193">
        <f t="shared" si="42"/>
        <v>200</v>
      </c>
      <c r="I131" s="193">
        <f t="shared" si="42"/>
        <v>0</v>
      </c>
      <c r="J131" s="193">
        <f t="shared" si="42"/>
        <v>0</v>
      </c>
      <c r="K131" s="156">
        <v>60000</v>
      </c>
      <c r="L131" s="156">
        <v>60000</v>
      </c>
    </row>
    <row r="132" spans="2:12" ht="48" customHeight="1">
      <c r="B132" s="153">
        <v>42</v>
      </c>
      <c r="C132" s="154" t="s">
        <v>361</v>
      </c>
      <c r="D132" s="185">
        <f>SUM(D140+D144+D147)</f>
        <v>59050</v>
      </c>
      <c r="E132" s="185">
        <f t="shared" ref="E132:J132" si="43">E140+E144+E147</f>
        <v>0</v>
      </c>
      <c r="F132" s="185">
        <f t="shared" si="43"/>
        <v>15350</v>
      </c>
      <c r="G132" s="185">
        <f>SUM(G140+G144+G147)</f>
        <v>46600</v>
      </c>
      <c r="H132" s="185">
        <f t="shared" si="43"/>
        <v>200</v>
      </c>
      <c r="I132" s="185">
        <f t="shared" si="43"/>
        <v>0</v>
      </c>
      <c r="J132" s="185">
        <f t="shared" si="43"/>
        <v>0</v>
      </c>
      <c r="K132" s="156">
        <v>60000</v>
      </c>
      <c r="L132" s="156">
        <v>60000</v>
      </c>
    </row>
    <row r="133" spans="2:12">
      <c r="B133" s="157">
        <v>42211</v>
      </c>
      <c r="C133" s="157" t="s">
        <v>362</v>
      </c>
      <c r="D133" s="158">
        <f>SUM(E133:J133)</f>
        <v>3100</v>
      </c>
      <c r="E133" s="160">
        <v>0</v>
      </c>
      <c r="F133" s="160">
        <v>1600</v>
      </c>
      <c r="G133" s="160">
        <v>1500</v>
      </c>
      <c r="H133" s="160">
        <v>0</v>
      </c>
      <c r="I133" s="160">
        <v>0</v>
      </c>
      <c r="J133" s="160">
        <v>0</v>
      </c>
      <c r="K133" s="161"/>
      <c r="L133" s="161"/>
    </row>
    <row r="134" spans="2:12">
      <c r="B134" s="162">
        <v>4221</v>
      </c>
      <c r="C134" s="163" t="s">
        <v>87</v>
      </c>
      <c r="D134" s="164">
        <v>0</v>
      </c>
      <c r="E134" s="164">
        <f t="shared" ref="E134:L134" si="44">E133</f>
        <v>0</v>
      </c>
      <c r="F134" s="164">
        <f t="shared" si="44"/>
        <v>1600</v>
      </c>
      <c r="G134" s="164">
        <f t="shared" si="44"/>
        <v>1500</v>
      </c>
      <c r="H134" s="164">
        <f t="shared" si="44"/>
        <v>0</v>
      </c>
      <c r="I134" s="164">
        <f t="shared" si="44"/>
        <v>0</v>
      </c>
      <c r="J134" s="164">
        <f t="shared" si="44"/>
        <v>0</v>
      </c>
      <c r="K134" s="166">
        <f t="shared" si="44"/>
        <v>0</v>
      </c>
      <c r="L134" s="166">
        <f t="shared" si="44"/>
        <v>0</v>
      </c>
    </row>
    <row r="135" spans="2:12">
      <c r="B135" s="157">
        <v>42261</v>
      </c>
      <c r="C135" s="157" t="s">
        <v>363</v>
      </c>
      <c r="D135" s="158">
        <f>SUM(E135:J135)</f>
        <v>0</v>
      </c>
      <c r="E135" s="160">
        <v>0</v>
      </c>
      <c r="F135" s="160">
        <v>0</v>
      </c>
      <c r="G135" s="160">
        <v>0</v>
      </c>
      <c r="H135" s="160">
        <v>0</v>
      </c>
      <c r="I135" s="160">
        <v>0</v>
      </c>
      <c r="J135" s="160">
        <v>0</v>
      </c>
      <c r="K135" s="161"/>
      <c r="L135" s="161"/>
    </row>
    <row r="136" spans="2:12">
      <c r="B136" s="162">
        <v>4226</v>
      </c>
      <c r="C136" s="163" t="s">
        <v>364</v>
      </c>
      <c r="D136" s="164">
        <v>0</v>
      </c>
      <c r="E136" s="164">
        <f t="shared" ref="E136:L136" si="45">E135</f>
        <v>0</v>
      </c>
      <c r="F136" s="164">
        <f t="shared" si="45"/>
        <v>0</v>
      </c>
      <c r="G136" s="164">
        <f t="shared" si="45"/>
        <v>0</v>
      </c>
      <c r="H136" s="164">
        <f t="shared" si="45"/>
        <v>0</v>
      </c>
      <c r="I136" s="164">
        <f t="shared" si="45"/>
        <v>0</v>
      </c>
      <c r="J136" s="164">
        <f t="shared" si="45"/>
        <v>0</v>
      </c>
      <c r="K136" s="166">
        <f t="shared" si="45"/>
        <v>0</v>
      </c>
      <c r="L136" s="166">
        <f t="shared" si="45"/>
        <v>0</v>
      </c>
    </row>
    <row r="137" spans="2:12">
      <c r="B137" s="157">
        <v>42271</v>
      </c>
      <c r="C137" s="157" t="s">
        <v>365</v>
      </c>
      <c r="D137" s="158">
        <f>SUM(E137:J137)</f>
        <v>0</v>
      </c>
      <c r="E137" s="160">
        <v>0</v>
      </c>
      <c r="F137" s="160">
        <v>0</v>
      </c>
      <c r="G137" s="160">
        <v>0</v>
      </c>
      <c r="H137" s="160">
        <v>0</v>
      </c>
      <c r="I137" s="160">
        <v>0</v>
      </c>
      <c r="J137" s="160">
        <v>0</v>
      </c>
      <c r="K137" s="161"/>
      <c r="L137" s="161"/>
    </row>
    <row r="138" spans="2:12">
      <c r="B138" s="157">
        <v>42273</v>
      </c>
      <c r="C138" s="157" t="s">
        <v>366</v>
      </c>
      <c r="D138" s="158">
        <f>SUM(E138:J138)</f>
        <v>10200</v>
      </c>
      <c r="E138" s="160">
        <v>0</v>
      </c>
      <c r="F138" s="160">
        <v>5000</v>
      </c>
      <c r="G138" s="159">
        <v>5000</v>
      </c>
      <c r="H138" s="194">
        <v>200</v>
      </c>
      <c r="I138" s="160">
        <v>0</v>
      </c>
      <c r="J138" s="160">
        <v>0</v>
      </c>
      <c r="K138" s="161"/>
      <c r="L138" s="161"/>
    </row>
    <row r="139" spans="2:12">
      <c r="B139" s="162">
        <v>4227</v>
      </c>
      <c r="C139" s="163" t="s">
        <v>90</v>
      </c>
      <c r="D139" s="164">
        <f>SUM(D137:D138)</f>
        <v>10200</v>
      </c>
      <c r="E139" s="164">
        <f t="shared" ref="E139:L139" si="46">E138+E137</f>
        <v>0</v>
      </c>
      <c r="F139" s="164">
        <f t="shared" si="46"/>
        <v>5000</v>
      </c>
      <c r="G139" s="164">
        <f t="shared" si="46"/>
        <v>5000</v>
      </c>
      <c r="H139" s="164">
        <f t="shared" si="46"/>
        <v>200</v>
      </c>
      <c r="I139" s="164">
        <f t="shared" si="46"/>
        <v>0</v>
      </c>
      <c r="J139" s="164">
        <f t="shared" si="46"/>
        <v>0</v>
      </c>
      <c r="K139" s="166">
        <f t="shared" si="46"/>
        <v>0</v>
      </c>
      <c r="L139" s="166">
        <f t="shared" si="46"/>
        <v>0</v>
      </c>
    </row>
    <row r="140" spans="2:12">
      <c r="B140" s="174">
        <v>422</v>
      </c>
      <c r="C140" s="175" t="s">
        <v>367</v>
      </c>
      <c r="D140" s="176">
        <f>SUM(D139)</f>
        <v>10200</v>
      </c>
      <c r="E140" s="176">
        <f t="shared" ref="E140:J140" si="47">E138+E137+E135+E133</f>
        <v>0</v>
      </c>
      <c r="F140" s="176">
        <f t="shared" si="47"/>
        <v>6600</v>
      </c>
      <c r="G140" s="176">
        <f>SUM(G139+G136+G134)</f>
        <v>6500</v>
      </c>
      <c r="H140" s="176">
        <f t="shared" si="47"/>
        <v>200</v>
      </c>
      <c r="I140" s="176">
        <f t="shared" si="47"/>
        <v>0</v>
      </c>
      <c r="J140" s="176">
        <f t="shared" si="47"/>
        <v>0</v>
      </c>
      <c r="K140" s="187">
        <f>K138+K137+K133</f>
        <v>0</v>
      </c>
      <c r="L140" s="187">
        <f>L138+L137+L133</f>
        <v>0</v>
      </c>
    </row>
    <row r="141" spans="2:12">
      <c r="B141" s="195">
        <v>42311</v>
      </c>
      <c r="C141" s="196" t="s">
        <v>368</v>
      </c>
      <c r="D141" s="158">
        <f>SUM(E141:J141)</f>
        <v>5000</v>
      </c>
      <c r="E141" s="160">
        <v>0</v>
      </c>
      <c r="F141" s="160">
        <v>0</v>
      </c>
      <c r="G141" s="159">
        <v>5000</v>
      </c>
      <c r="H141" s="160">
        <v>0</v>
      </c>
      <c r="I141" s="160">
        <v>0</v>
      </c>
      <c r="J141" s="160">
        <v>0</v>
      </c>
      <c r="K141" s="181"/>
      <c r="L141" s="181"/>
    </row>
    <row r="142" spans="2:12">
      <c r="B142" s="157">
        <v>42316</v>
      </c>
      <c r="C142" s="157" t="s">
        <v>369</v>
      </c>
      <c r="D142" s="158">
        <f>SUM(E142:J142)</f>
        <v>43750</v>
      </c>
      <c r="E142" s="160">
        <v>0</v>
      </c>
      <c r="F142" s="160">
        <v>8750</v>
      </c>
      <c r="G142" s="159">
        <v>35000</v>
      </c>
      <c r="H142" s="160">
        <v>0</v>
      </c>
      <c r="I142" s="160">
        <v>0</v>
      </c>
      <c r="J142" s="160">
        <v>0</v>
      </c>
      <c r="K142" s="161"/>
      <c r="L142" s="161"/>
    </row>
    <row r="143" spans="2:12">
      <c r="B143" s="162">
        <v>4231</v>
      </c>
      <c r="C143" s="163" t="s">
        <v>93</v>
      </c>
      <c r="D143" s="164">
        <f>SUM(D141:D142)</f>
        <v>48750</v>
      </c>
      <c r="E143" s="164">
        <f t="shared" ref="E143:L143" si="48">E142+E141</f>
        <v>0</v>
      </c>
      <c r="F143" s="164">
        <f t="shared" si="48"/>
        <v>8750</v>
      </c>
      <c r="G143" s="164">
        <v>0</v>
      </c>
      <c r="H143" s="164">
        <f t="shared" si="48"/>
        <v>0</v>
      </c>
      <c r="I143" s="164">
        <f t="shared" si="48"/>
        <v>0</v>
      </c>
      <c r="J143" s="164">
        <f t="shared" si="48"/>
        <v>0</v>
      </c>
      <c r="K143" s="166">
        <f t="shared" si="48"/>
        <v>0</v>
      </c>
      <c r="L143" s="166">
        <f t="shared" si="48"/>
        <v>0</v>
      </c>
    </row>
    <row r="144" spans="2:12">
      <c r="B144" s="174">
        <v>423</v>
      </c>
      <c r="C144" s="175" t="s">
        <v>370</v>
      </c>
      <c r="D144" s="176">
        <f>SUM(D143)</f>
        <v>48750</v>
      </c>
      <c r="E144" s="176">
        <f t="shared" ref="E144:J144" si="49">E142+E141</f>
        <v>0</v>
      </c>
      <c r="F144" s="176">
        <f t="shared" si="49"/>
        <v>8750</v>
      </c>
      <c r="G144" s="176">
        <f t="shared" si="49"/>
        <v>40000</v>
      </c>
      <c r="H144" s="176">
        <f t="shared" si="49"/>
        <v>0</v>
      </c>
      <c r="I144" s="176">
        <f t="shared" si="49"/>
        <v>0</v>
      </c>
      <c r="J144" s="176">
        <f t="shared" si="49"/>
        <v>0</v>
      </c>
      <c r="K144" s="177">
        <v>0</v>
      </c>
      <c r="L144" s="177">
        <v>0</v>
      </c>
    </row>
    <row r="145" spans="2:12">
      <c r="B145" s="157">
        <v>42621</v>
      </c>
      <c r="C145" s="157" t="s">
        <v>155</v>
      </c>
      <c r="D145" s="179">
        <f>SUM(E145:J145)</f>
        <v>100</v>
      </c>
      <c r="E145" s="159">
        <v>0</v>
      </c>
      <c r="F145" s="160">
        <v>0</v>
      </c>
      <c r="G145" s="159">
        <v>100</v>
      </c>
      <c r="H145" s="160">
        <v>0</v>
      </c>
      <c r="I145" s="160">
        <v>0</v>
      </c>
      <c r="J145" s="160">
        <v>0</v>
      </c>
      <c r="K145" s="161"/>
      <c r="L145" s="161"/>
    </row>
    <row r="146" spans="2:12">
      <c r="B146" s="162">
        <v>4262</v>
      </c>
      <c r="C146" s="163" t="s">
        <v>155</v>
      </c>
      <c r="D146" s="164">
        <f>SUM(D145)</f>
        <v>100</v>
      </c>
      <c r="E146" s="164">
        <f t="shared" ref="E146:L146" si="50">E145</f>
        <v>0</v>
      </c>
      <c r="F146" s="164">
        <f t="shared" si="50"/>
        <v>0</v>
      </c>
      <c r="G146" s="164">
        <f t="shared" si="50"/>
        <v>100</v>
      </c>
      <c r="H146" s="164">
        <f t="shared" si="50"/>
        <v>0</v>
      </c>
      <c r="I146" s="164">
        <f t="shared" si="50"/>
        <v>0</v>
      </c>
      <c r="J146" s="164">
        <f t="shared" si="50"/>
        <v>0</v>
      </c>
      <c r="K146" s="166">
        <f t="shared" si="50"/>
        <v>0</v>
      </c>
      <c r="L146" s="166">
        <f t="shared" si="50"/>
        <v>0</v>
      </c>
    </row>
    <row r="147" spans="2:12" ht="26.25" customHeight="1">
      <c r="B147" s="174">
        <v>426</v>
      </c>
      <c r="C147" s="175" t="s">
        <v>371</v>
      </c>
      <c r="D147" s="176">
        <f>SUM(D146)</f>
        <v>100</v>
      </c>
      <c r="E147" s="176">
        <f t="shared" ref="E147:J147" si="51">E145</f>
        <v>0</v>
      </c>
      <c r="F147" s="176">
        <f t="shared" si="51"/>
        <v>0</v>
      </c>
      <c r="G147" s="176">
        <f t="shared" si="51"/>
        <v>100</v>
      </c>
      <c r="H147" s="176">
        <f t="shared" si="51"/>
        <v>0</v>
      </c>
      <c r="I147" s="176">
        <f t="shared" si="51"/>
        <v>0</v>
      </c>
      <c r="J147" s="176">
        <f t="shared" si="51"/>
        <v>0</v>
      </c>
      <c r="K147" s="187">
        <f>K145</f>
        <v>0</v>
      </c>
      <c r="L147" s="187">
        <f>L145</f>
        <v>0</v>
      </c>
    </row>
    <row r="148" spans="2:12" ht="31.5" customHeight="1">
      <c r="B148" s="147">
        <v>5</v>
      </c>
      <c r="C148" s="197" t="s">
        <v>372</v>
      </c>
      <c r="D148" s="193">
        <v>0</v>
      </c>
      <c r="E148" s="198">
        <v>0</v>
      </c>
      <c r="F148" s="149">
        <v>0</v>
      </c>
      <c r="G148" s="149">
        <v>0</v>
      </c>
      <c r="H148" s="149">
        <f t="shared" ref="H148:J149" si="52">H149</f>
        <v>0</v>
      </c>
      <c r="I148" s="149">
        <f t="shared" si="52"/>
        <v>0</v>
      </c>
      <c r="J148" s="149">
        <f t="shared" si="52"/>
        <v>0</v>
      </c>
      <c r="K148" s="199">
        <v>0</v>
      </c>
      <c r="L148" s="199">
        <v>0</v>
      </c>
    </row>
    <row r="149" spans="2:12" ht="29.25" customHeight="1">
      <c r="B149" s="153">
        <v>54</v>
      </c>
      <c r="C149" s="200" t="s">
        <v>372</v>
      </c>
      <c r="D149" s="185">
        <v>0</v>
      </c>
      <c r="E149" s="201">
        <v>0</v>
      </c>
      <c r="F149" s="155">
        <f>F150</f>
        <v>0</v>
      </c>
      <c r="G149" s="155">
        <f>G150</f>
        <v>0</v>
      </c>
      <c r="H149" s="155">
        <f t="shared" si="52"/>
        <v>0</v>
      </c>
      <c r="I149" s="155">
        <f t="shared" si="52"/>
        <v>0</v>
      </c>
      <c r="J149" s="155">
        <f t="shared" si="52"/>
        <v>0</v>
      </c>
      <c r="K149" s="202">
        <v>0</v>
      </c>
      <c r="L149" s="202">
        <v>0</v>
      </c>
    </row>
    <row r="150" spans="2:12">
      <c r="B150" s="157">
        <v>54532</v>
      </c>
      <c r="C150" s="157" t="s">
        <v>373</v>
      </c>
      <c r="D150" s="161">
        <f>SUM(E150:J150)</f>
        <v>0</v>
      </c>
      <c r="E150" s="160">
        <v>0</v>
      </c>
      <c r="F150" s="160">
        <v>0</v>
      </c>
      <c r="G150" s="160">
        <v>0</v>
      </c>
      <c r="H150" s="160">
        <v>0</v>
      </c>
      <c r="I150" s="160">
        <v>0</v>
      </c>
      <c r="J150" s="181">
        <v>0</v>
      </c>
      <c r="K150" s="161"/>
      <c r="L150" s="161"/>
    </row>
    <row r="151" spans="2:12">
      <c r="B151" s="162">
        <v>5453</v>
      </c>
      <c r="C151" s="163"/>
      <c r="D151" s="166">
        <f>SUM(D150)</f>
        <v>0</v>
      </c>
      <c r="E151" s="164">
        <f t="shared" ref="E151:L151" si="53">E150</f>
        <v>0</v>
      </c>
      <c r="F151" s="164">
        <f t="shared" si="53"/>
        <v>0</v>
      </c>
      <c r="G151" s="164">
        <f t="shared" si="53"/>
        <v>0</v>
      </c>
      <c r="H151" s="164">
        <f t="shared" si="53"/>
        <v>0</v>
      </c>
      <c r="I151" s="164">
        <f t="shared" si="53"/>
        <v>0</v>
      </c>
      <c r="J151" s="166">
        <f t="shared" si="53"/>
        <v>0</v>
      </c>
      <c r="K151" s="166">
        <f t="shared" si="53"/>
        <v>0</v>
      </c>
      <c r="L151" s="166">
        <f t="shared" si="53"/>
        <v>0</v>
      </c>
    </row>
    <row r="152" spans="2:12">
      <c r="B152" s="203"/>
      <c r="C152" s="204" t="s">
        <v>374</v>
      </c>
      <c r="D152" s="205">
        <f>SUM(E152:J152)</f>
        <v>936839</v>
      </c>
      <c r="E152" s="206">
        <f t="shared" ref="E152:L152" si="54">SUM(E148+E131+E10)</f>
        <v>329614</v>
      </c>
      <c r="F152" s="206">
        <f t="shared" si="54"/>
        <v>527865</v>
      </c>
      <c r="G152" s="206">
        <f t="shared" si="54"/>
        <v>76210</v>
      </c>
      <c r="H152" s="206">
        <f t="shared" si="54"/>
        <v>3150</v>
      </c>
      <c r="I152" s="206">
        <f t="shared" si="54"/>
        <v>0</v>
      </c>
      <c r="J152" s="205">
        <f t="shared" si="54"/>
        <v>0</v>
      </c>
      <c r="K152" s="205">
        <f t="shared" si="54"/>
        <v>930000</v>
      </c>
      <c r="L152" s="205">
        <f t="shared" si="54"/>
        <v>930000</v>
      </c>
    </row>
    <row r="155" spans="2:12">
      <c r="B155" s="216" t="s">
        <v>375</v>
      </c>
      <c r="C155" s="216"/>
    </row>
  </sheetData>
  <mergeCells count="1">
    <mergeCell ref="B2:L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4</vt:i4>
      </vt:variant>
    </vt:vector>
  </HeadingPairs>
  <TitlesOfParts>
    <vt:vector size="4" baseType="lpstr">
      <vt:lpstr>OPĆI DIO</vt:lpstr>
      <vt:lpstr>Prihodi - 2026</vt:lpstr>
      <vt:lpstr>Financijski plan 2026</vt:lpstr>
      <vt:lpstr>Financijski plan po kontima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Knjigovodstvo Čazma</cp:lastModifiedBy>
  <cp:lastPrinted>2025-11-13T07:30:01Z</cp:lastPrinted>
  <dcterms:created xsi:type="dcterms:W3CDTF">2025-10-14T10:53:07Z</dcterms:created>
  <dcterms:modified xsi:type="dcterms:W3CDTF">2025-11-13T08:12:48Z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ADE51A7E2B4049D6AD0A95CD09CE222F_12</vt:lpwstr>
  </property>
  <property fmtid="{D5CDD505-2E9C-101B-9397-08002B2CF9AE}" pid="3" name="KSOProductBuildVer">
    <vt:lpwstr>1033-12.2.0.22549</vt:lpwstr>
  </property>
</Properties>
</file>